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D:\"/>
    </mc:Choice>
  </mc:AlternateContent>
  <bookViews>
    <workbookView xWindow="0" yWindow="0" windowWidth="28800" windowHeight="11688" activeTab="1"/>
  </bookViews>
  <sheets>
    <sheet name="Original" sheetId="1" r:id="rId1"/>
    <sheet name="wholesales" sheetId="2" r:id="rId2"/>
    <sheet name="Fabricator" sheetId="3" r:id="rId3"/>
  </sheets>
  <definedNames>
    <definedName name="_xlnm._FilterDatabase" localSheetId="2" hidden="1">Fabricator!$A$6:$J$6</definedName>
    <definedName name="_xlnm._FilterDatabase" localSheetId="0" hidden="1">Original!$A$6:$H$6</definedName>
    <definedName name="_xlnm._FilterDatabase" localSheetId="1" hidden="1">wholesales!$A$6:$J$6</definedName>
    <definedName name="_xlnm.Print_Area" localSheetId="2">Fabricator!$A$1:$J$96</definedName>
    <definedName name="_xlnm.Print_Area" localSheetId="0">Original!$A$1:$H$96</definedName>
    <definedName name="_xlnm.Print_Area" localSheetId="1">wholesales!$A$1:$J$30</definedName>
    <definedName name="_xlnm.Print_Titles" localSheetId="2">Fabricator!$6:$6</definedName>
    <definedName name="_xlnm.Print_Titles" localSheetId="0">Original!$6:$6</definedName>
    <definedName name="_xlnm.Print_Titles" localSheetId="1">wholesales!$6:$6</definedName>
  </definedName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4" i="2" l="1"/>
  <c r="B30" i="2" s="1"/>
  <c r="F7" i="2"/>
  <c r="J7" i="2" s="1"/>
  <c r="I7" i="2"/>
  <c r="F8" i="2"/>
  <c r="H8" i="2" s="1"/>
  <c r="G8" i="2"/>
  <c r="I8" i="2" s="1"/>
  <c r="J8" i="2"/>
  <c r="F9" i="2"/>
  <c r="H9" i="2"/>
  <c r="I9" i="2"/>
  <c r="J9" i="2"/>
  <c r="G10" i="2"/>
  <c r="I10" i="2" s="1"/>
  <c r="F11" i="2"/>
  <c r="H11" i="2" s="1"/>
  <c r="I11" i="2"/>
  <c r="F12" i="2"/>
  <c r="H12" i="2" s="1"/>
  <c r="G12" i="2"/>
  <c r="I12" i="2" s="1"/>
  <c r="F13" i="2"/>
  <c r="H13" i="2" s="1"/>
  <c r="I13" i="2"/>
  <c r="G14" i="2"/>
  <c r="F14" i="2" s="1"/>
  <c r="F15" i="2"/>
  <c r="J15" i="2" s="1"/>
  <c r="I15" i="2"/>
  <c r="G16" i="2"/>
  <c r="I16" i="2" s="1"/>
  <c r="F17" i="2"/>
  <c r="H17" i="2" s="1"/>
  <c r="I17" i="2"/>
  <c r="G18" i="2"/>
  <c r="I18" i="2" s="1"/>
  <c r="F19" i="2"/>
  <c r="H19" i="2" s="1"/>
  <c r="I19" i="2"/>
  <c r="G20" i="2"/>
  <c r="I20" i="2" s="1"/>
  <c r="F21" i="2"/>
  <c r="H21" i="2"/>
  <c r="I21" i="2"/>
  <c r="J21" i="2"/>
  <c r="G22" i="2"/>
  <c r="F22" i="2" s="1"/>
  <c r="F23" i="2"/>
  <c r="J23" i="2" s="1"/>
  <c r="I23" i="2"/>
  <c r="F24" i="2"/>
  <c r="H24" i="2" s="1"/>
  <c r="G24" i="2"/>
  <c r="I24" i="2" s="1"/>
  <c r="J24" i="2"/>
  <c r="F20" i="2" l="1"/>
  <c r="J17" i="2"/>
  <c r="F16" i="2"/>
  <c r="J13" i="2"/>
  <c r="J12" i="2"/>
  <c r="J14" i="2"/>
  <c r="H14" i="2"/>
  <c r="J22" i="2"/>
  <c r="H22" i="2"/>
  <c r="I22" i="2"/>
  <c r="I14" i="2"/>
  <c r="H23" i="2"/>
  <c r="J19" i="2"/>
  <c r="F18" i="2"/>
  <c r="H15" i="2"/>
  <c r="J11" i="2"/>
  <c r="F10" i="2"/>
  <c r="H7" i="2"/>
  <c r="H16" i="2" l="1"/>
  <c r="J16" i="2"/>
  <c r="H20" i="2"/>
  <c r="J20" i="2"/>
  <c r="H18" i="2"/>
  <c r="J18" i="2"/>
  <c r="H10" i="2"/>
  <c r="J10" i="2"/>
  <c r="F7" i="3" l="1"/>
  <c r="H7" i="3"/>
  <c r="F18" i="3"/>
  <c r="F19" i="3"/>
  <c r="F20" i="3"/>
  <c r="F21" i="3"/>
  <c r="H21" i="3"/>
  <c r="F22" i="3"/>
  <c r="F23" i="3"/>
  <c r="F24" i="3"/>
  <c r="F25" i="3"/>
  <c r="F26" i="3"/>
  <c r="F27" i="3"/>
  <c r="F28" i="3"/>
  <c r="F29" i="3"/>
  <c r="H29" i="3"/>
  <c r="F30" i="3"/>
  <c r="F31" i="3"/>
  <c r="F32" i="3"/>
  <c r="F33" i="3"/>
  <c r="J33" i="3"/>
  <c r="F34" i="3"/>
  <c r="F35" i="3"/>
  <c r="F36" i="3"/>
  <c r="F37" i="3"/>
  <c r="F38" i="3"/>
  <c r="F39" i="3"/>
  <c r="J39" i="3"/>
  <c r="F40" i="3"/>
  <c r="F41" i="3"/>
  <c r="F42" i="3"/>
  <c r="F43" i="3"/>
  <c r="F44" i="3"/>
  <c r="F45" i="3"/>
  <c r="H45" i="3"/>
  <c r="F46" i="3"/>
  <c r="F47" i="3"/>
  <c r="F48" i="3"/>
  <c r="F49" i="3"/>
  <c r="F50" i="3"/>
  <c r="F51" i="3"/>
  <c r="F52" i="3"/>
  <c r="F53" i="3"/>
  <c r="H53" i="3"/>
  <c r="F54" i="3"/>
  <c r="F55" i="3"/>
  <c r="F56" i="3"/>
  <c r="F57" i="3"/>
  <c r="J57" i="3"/>
  <c r="F58" i="3"/>
  <c r="F59" i="3"/>
  <c r="F60" i="3"/>
  <c r="F61" i="3"/>
  <c r="H61" i="3"/>
  <c r="F62" i="3"/>
  <c r="F63" i="3"/>
  <c r="F64" i="3"/>
  <c r="F65" i="3"/>
  <c r="F66" i="3"/>
  <c r="F67" i="3"/>
  <c r="F68" i="3"/>
  <c r="F69" i="3"/>
  <c r="H69" i="3"/>
  <c r="F70" i="3"/>
  <c r="F71" i="3"/>
  <c r="F72" i="3"/>
  <c r="F73" i="3"/>
  <c r="F74" i="3"/>
  <c r="F75" i="3"/>
  <c r="F76" i="3"/>
  <c r="F77" i="3"/>
  <c r="H77" i="3"/>
  <c r="F78" i="3"/>
  <c r="F79" i="3"/>
  <c r="F80" i="3"/>
  <c r="F81" i="3"/>
  <c r="J81" i="3"/>
  <c r="F82" i="3"/>
  <c r="F83" i="3"/>
  <c r="F84" i="3"/>
  <c r="F85" i="3"/>
  <c r="H85" i="3"/>
  <c r="F86" i="3"/>
  <c r="F87" i="3"/>
  <c r="F88" i="3"/>
  <c r="F89" i="3"/>
  <c r="J89" i="3"/>
  <c r="F90" i="3"/>
  <c r="F17" i="3"/>
  <c r="F8" i="3"/>
  <c r="F9" i="3"/>
  <c r="F10" i="3"/>
  <c r="J10" i="3"/>
  <c r="F11" i="3"/>
  <c r="J11" i="3"/>
  <c r="F12" i="3"/>
  <c r="F13" i="3"/>
  <c r="F14" i="3"/>
  <c r="F15" i="3"/>
  <c r="H15" i="3"/>
  <c r="F16" i="3"/>
  <c r="H18" i="3"/>
  <c r="H19" i="3"/>
  <c r="H23" i="3"/>
  <c r="J27" i="3"/>
  <c r="H31" i="3"/>
  <c r="H34" i="3"/>
  <c r="J35" i="3"/>
  <c r="H43" i="3"/>
  <c r="J47" i="3"/>
  <c r="J49" i="3"/>
  <c r="H50" i="3"/>
  <c r="H51" i="3"/>
  <c r="H55" i="3"/>
  <c r="J59" i="3"/>
  <c r="J62" i="3"/>
  <c r="H63" i="3"/>
  <c r="J66" i="3"/>
  <c r="J67" i="3"/>
  <c r="J71" i="3"/>
  <c r="H75" i="3"/>
  <c r="J79" i="3"/>
  <c r="J82" i="3"/>
  <c r="H83" i="3"/>
  <c r="H87" i="3"/>
  <c r="H90" i="3"/>
  <c r="J9" i="3"/>
  <c r="H26" i="3"/>
  <c r="J30" i="3"/>
  <c r="J41" i="3"/>
  <c r="H42" i="3"/>
  <c r="H58" i="3"/>
  <c r="J73" i="3"/>
  <c r="H74" i="3"/>
  <c r="H37" i="3"/>
  <c r="J65" i="3"/>
  <c r="I14" i="3"/>
  <c r="I22" i="3"/>
  <c r="I30" i="3"/>
  <c r="I54" i="3"/>
  <c r="I62" i="3"/>
  <c r="I86" i="3"/>
  <c r="M91" i="3"/>
  <c r="L91" i="3"/>
  <c r="I90" i="3"/>
  <c r="I89" i="3"/>
  <c r="I87" i="3"/>
  <c r="I85" i="3"/>
  <c r="I84" i="3"/>
  <c r="I83" i="3"/>
  <c r="I82" i="3"/>
  <c r="I81" i="3"/>
  <c r="I79" i="3"/>
  <c r="I78" i="3"/>
  <c r="I77" i="3"/>
  <c r="I76" i="3"/>
  <c r="I75" i="3"/>
  <c r="I74" i="3"/>
  <c r="I73" i="3"/>
  <c r="I71" i="3"/>
  <c r="I69" i="3"/>
  <c r="I68" i="3"/>
  <c r="I67" i="3"/>
  <c r="I66" i="3"/>
  <c r="I65" i="3"/>
  <c r="I63" i="3"/>
  <c r="I61" i="3"/>
  <c r="I60" i="3"/>
  <c r="I59" i="3"/>
  <c r="I58" i="3"/>
  <c r="I57" i="3"/>
  <c r="I55" i="3"/>
  <c r="I53" i="3"/>
  <c r="I52" i="3"/>
  <c r="I51" i="3"/>
  <c r="I50" i="3"/>
  <c r="I49" i="3"/>
  <c r="I47" i="3"/>
  <c r="I46" i="3"/>
  <c r="I45" i="3"/>
  <c r="I44" i="3"/>
  <c r="I43" i="3"/>
  <c r="I42" i="3"/>
  <c r="I41" i="3"/>
  <c r="I39" i="3"/>
  <c r="I37" i="3"/>
  <c r="I36" i="3"/>
  <c r="I35" i="3"/>
  <c r="I34" i="3"/>
  <c r="I33" i="3"/>
  <c r="I31" i="3"/>
  <c r="I29" i="3"/>
  <c r="I28" i="3"/>
  <c r="I27" i="3"/>
  <c r="I26" i="3"/>
  <c r="I25" i="3"/>
  <c r="J25" i="3"/>
  <c r="I23" i="3"/>
  <c r="I21" i="3"/>
  <c r="I20" i="3"/>
  <c r="I19" i="3"/>
  <c r="I18" i="3"/>
  <c r="I17" i="3"/>
  <c r="J17" i="3"/>
  <c r="I15" i="3"/>
  <c r="I13" i="3"/>
  <c r="H13" i="3"/>
  <c r="I12" i="3"/>
  <c r="I11" i="3"/>
  <c r="I10" i="3"/>
  <c r="I9" i="3"/>
  <c r="I7" i="3"/>
  <c r="J4" i="3"/>
  <c r="B96" i="3" s="1"/>
  <c r="J83" i="3"/>
  <c r="H67" i="3"/>
  <c r="H71" i="3"/>
  <c r="H35" i="3"/>
  <c r="J19" i="3"/>
  <c r="J75" i="3"/>
  <c r="H79" i="3"/>
  <c r="H39" i="3"/>
  <c r="J43" i="3"/>
  <c r="H47" i="3"/>
  <c r="J51" i="3"/>
  <c r="H11" i="3"/>
  <c r="J7" i="3"/>
  <c r="J15" i="3"/>
  <c r="J78" i="3"/>
  <c r="H78" i="3"/>
  <c r="J46" i="3"/>
  <c r="H46" i="3"/>
  <c r="J38" i="3"/>
  <c r="H38" i="3"/>
  <c r="J70" i="3"/>
  <c r="H70" i="3"/>
  <c r="H27" i="3"/>
  <c r="H30" i="3"/>
  <c r="J31" i="3"/>
  <c r="I38" i="3"/>
  <c r="H59" i="3"/>
  <c r="H62" i="3"/>
  <c r="J63" i="3"/>
  <c r="I70" i="3"/>
  <c r="J23" i="3"/>
  <c r="J55" i="3"/>
  <c r="J87" i="3"/>
  <c r="H12" i="3"/>
  <c r="J12" i="3"/>
  <c r="J48" i="3"/>
  <c r="H48" i="3"/>
  <c r="H20" i="3"/>
  <c r="J20" i="3"/>
  <c r="H52" i="3"/>
  <c r="J52" i="3"/>
  <c r="J56" i="3"/>
  <c r="H56" i="3"/>
  <c r="H84" i="3"/>
  <c r="J84" i="3"/>
  <c r="J88" i="3"/>
  <c r="H88" i="3"/>
  <c r="J24" i="3"/>
  <c r="H24" i="3"/>
  <c r="H44" i="3"/>
  <c r="J44" i="3"/>
  <c r="H76" i="3"/>
  <c r="J76" i="3"/>
  <c r="J80" i="3"/>
  <c r="H80" i="3"/>
  <c r="H28" i="3"/>
  <c r="J28" i="3"/>
  <c r="J32" i="3"/>
  <c r="H32" i="3"/>
  <c r="H60" i="3"/>
  <c r="J60" i="3"/>
  <c r="J64" i="3"/>
  <c r="H64" i="3"/>
  <c r="J8" i="3"/>
  <c r="H8" i="3"/>
  <c r="J16" i="3"/>
  <c r="H16" i="3"/>
  <c r="H36" i="3"/>
  <c r="J36" i="3"/>
  <c r="J40" i="3"/>
  <c r="H40" i="3"/>
  <c r="H68" i="3"/>
  <c r="J68" i="3"/>
  <c r="J72" i="3"/>
  <c r="H72" i="3"/>
  <c r="J26" i="3"/>
  <c r="J34" i="3"/>
  <c r="J74" i="3"/>
  <c r="J90" i="3"/>
  <c r="H9" i="3"/>
  <c r="J13" i="3"/>
  <c r="H17" i="3"/>
  <c r="J21" i="3"/>
  <c r="H25" i="3"/>
  <c r="J29" i="3"/>
  <c r="H33" i="3"/>
  <c r="J37" i="3"/>
  <c r="H41" i="3"/>
  <c r="J45" i="3"/>
  <c r="H49" i="3"/>
  <c r="J53" i="3"/>
  <c r="H57" i="3"/>
  <c r="J61" i="3"/>
  <c r="H65" i="3"/>
  <c r="J69" i="3"/>
  <c r="H73" i="3"/>
  <c r="J77" i="3"/>
  <c r="H81" i="3"/>
  <c r="J85" i="3"/>
  <c r="H89" i="3"/>
  <c r="J18" i="3"/>
  <c r="J42" i="3"/>
  <c r="J50" i="3"/>
  <c r="J58" i="3"/>
  <c r="I8" i="3"/>
  <c r="H10" i="3"/>
  <c r="I16" i="3"/>
  <c r="I24" i="3"/>
  <c r="I32" i="3"/>
  <c r="I40" i="3"/>
  <c r="I48" i="3"/>
  <c r="I56" i="3"/>
  <c r="I64" i="3"/>
  <c r="H66" i="3"/>
  <c r="I72" i="3"/>
  <c r="I80" i="3"/>
  <c r="H82" i="3"/>
  <c r="I88" i="3"/>
  <c r="J86" i="3"/>
  <c r="H86" i="3"/>
  <c r="J14" i="3"/>
  <c r="H14" i="3"/>
  <c r="J54" i="3"/>
  <c r="H54" i="3"/>
  <c r="J22" i="3"/>
  <c r="H22" i="3"/>
  <c r="L25" i="2"/>
  <c r="M25" i="2"/>
  <c r="H7" i="1"/>
  <c r="G7" i="1"/>
  <c r="F72" i="1"/>
  <c r="H72" i="1"/>
  <c r="H71" i="1"/>
  <c r="G71" i="1"/>
  <c r="F50" i="1"/>
  <c r="G50" i="1"/>
  <c r="H49" i="1"/>
  <c r="G49" i="1"/>
  <c r="G79" i="1"/>
  <c r="H79" i="1"/>
  <c r="F80" i="1"/>
  <c r="G80" i="1"/>
  <c r="G25" i="1"/>
  <c r="H25" i="1"/>
  <c r="F26" i="1"/>
  <c r="G26" i="1"/>
  <c r="H26" i="1"/>
  <c r="G72" i="1"/>
  <c r="H50" i="1"/>
  <c r="H80" i="1"/>
  <c r="G63" i="1"/>
  <c r="H63" i="1"/>
  <c r="F64" i="1"/>
  <c r="G64" i="1"/>
  <c r="G87" i="1"/>
  <c r="H87" i="1"/>
  <c r="F88" i="1"/>
  <c r="G88" i="1"/>
  <c r="B96" i="1"/>
  <c r="F20" i="1"/>
  <c r="F18" i="1"/>
  <c r="H88" i="1"/>
  <c r="H64" i="1"/>
  <c r="F60" i="1"/>
  <c r="H60" i="1"/>
  <c r="H59" i="1"/>
  <c r="G59" i="1"/>
  <c r="G60" i="1"/>
  <c r="G53" i="1"/>
  <c r="H53" i="1"/>
  <c r="F54" i="1"/>
  <c r="G54" i="1"/>
  <c r="H54" i="1"/>
  <c r="J91" i="1"/>
  <c r="G55" i="1"/>
  <c r="H55" i="1"/>
  <c r="F56" i="1"/>
  <c r="H56" i="1"/>
  <c r="G75" i="1"/>
  <c r="H75" i="1"/>
  <c r="F76" i="1"/>
  <c r="G76" i="1"/>
  <c r="G56" i="1"/>
  <c r="H76" i="1"/>
  <c r="H20" i="1"/>
  <c r="H19" i="1"/>
  <c r="G19" i="1"/>
  <c r="G20" i="1"/>
  <c r="F82" i="1"/>
  <c r="G82" i="1"/>
  <c r="H81" i="1"/>
  <c r="G81" i="1"/>
  <c r="F14" i="1"/>
  <c r="G14" i="1"/>
  <c r="F16" i="1"/>
  <c r="H13" i="1"/>
  <c r="G13" i="1"/>
  <c r="H82" i="1"/>
  <c r="H14" i="1"/>
  <c r="F44" i="1"/>
  <c r="H44" i="1"/>
  <c r="H43" i="1"/>
  <c r="G43" i="1"/>
  <c r="G44" i="1"/>
  <c r="F40" i="1"/>
  <c r="H40" i="1"/>
  <c r="H39" i="1"/>
  <c r="G39" i="1"/>
  <c r="F38" i="1"/>
  <c r="H38" i="1"/>
  <c r="H37" i="1"/>
  <c r="G37" i="1"/>
  <c r="G40" i="1"/>
  <c r="G38" i="1"/>
  <c r="F84" i="1"/>
  <c r="G84" i="1"/>
  <c r="H83" i="1"/>
  <c r="G83" i="1"/>
  <c r="H84" i="1"/>
  <c r="F34" i="1"/>
  <c r="H34" i="1"/>
  <c r="H33" i="1"/>
  <c r="G33" i="1"/>
  <c r="G34" i="1"/>
  <c r="F30" i="1"/>
  <c r="H30" i="1"/>
  <c r="H29" i="1"/>
  <c r="G29" i="1"/>
  <c r="G30" i="1"/>
  <c r="F36" i="1"/>
  <c r="G36" i="1"/>
  <c r="H35" i="1"/>
  <c r="G35" i="1"/>
  <c r="F32" i="1"/>
  <c r="H32" i="1"/>
  <c r="H31" i="1"/>
  <c r="G31" i="1"/>
  <c r="H36" i="1"/>
  <c r="G32" i="1"/>
  <c r="F8" i="1"/>
  <c r="H8" i="1"/>
  <c r="F10" i="1"/>
  <c r="H10" i="1"/>
  <c r="H9" i="1"/>
  <c r="G9" i="1"/>
  <c r="F12" i="1"/>
  <c r="H12" i="1"/>
  <c r="H11" i="1"/>
  <c r="G11" i="1"/>
  <c r="H16" i="1"/>
  <c r="H15" i="1"/>
  <c r="G15" i="1"/>
  <c r="G8" i="1"/>
  <c r="G10" i="1"/>
  <c r="G12" i="1"/>
  <c r="G16" i="1"/>
  <c r="F86" i="1"/>
  <c r="H86" i="1"/>
  <c r="H85" i="1"/>
  <c r="G85" i="1"/>
  <c r="G86" i="1"/>
  <c r="F74" i="1"/>
  <c r="H74" i="1"/>
  <c r="H73" i="1"/>
  <c r="G73" i="1"/>
  <c r="G74" i="1"/>
  <c r="F48" i="1"/>
  <c r="H48" i="1"/>
  <c r="H47" i="1"/>
  <c r="G47" i="1"/>
  <c r="F22" i="1"/>
  <c r="G22" i="1"/>
  <c r="H21" i="1"/>
  <c r="G21" i="1"/>
  <c r="H18" i="1"/>
  <c r="H17" i="1"/>
  <c r="G17" i="1"/>
  <c r="F46" i="1"/>
  <c r="H46" i="1"/>
  <c r="H45" i="1"/>
  <c r="G45" i="1"/>
  <c r="H77" i="1"/>
  <c r="G77" i="1"/>
  <c r="F78" i="1"/>
  <c r="H78" i="1"/>
  <c r="H22" i="1"/>
  <c r="G48" i="1"/>
  <c r="G18" i="1"/>
  <c r="G46" i="1"/>
  <c r="G78" i="1"/>
  <c r="K91" i="1"/>
  <c r="F90" i="1"/>
  <c r="H90" i="1"/>
  <c r="H89" i="1"/>
  <c r="G89" i="1"/>
  <c r="F66" i="1"/>
  <c r="H66" i="1"/>
  <c r="H65" i="1"/>
  <c r="G65" i="1"/>
  <c r="F58" i="1"/>
  <c r="H58" i="1"/>
  <c r="H57" i="1"/>
  <c r="G57" i="1"/>
  <c r="F70" i="1"/>
  <c r="H70" i="1"/>
  <c r="H69" i="1"/>
  <c r="G69" i="1"/>
  <c r="F68" i="1"/>
  <c r="H68" i="1"/>
  <c r="H67" i="1"/>
  <c r="G67" i="1"/>
  <c r="F62" i="1"/>
  <c r="H62" i="1"/>
  <c r="H61" i="1"/>
  <c r="G61" i="1"/>
  <c r="F42" i="1"/>
  <c r="G42" i="1"/>
  <c r="H41" i="1"/>
  <c r="G41" i="1"/>
  <c r="F28" i="1"/>
  <c r="H28" i="1"/>
  <c r="H27" i="1"/>
  <c r="G27" i="1"/>
  <c r="F52" i="1"/>
  <c r="H52" i="1"/>
  <c r="H51" i="1"/>
  <c r="G51" i="1"/>
  <c r="F24" i="1"/>
  <c r="G24" i="1"/>
  <c r="H23" i="1"/>
  <c r="G23" i="1"/>
  <c r="H42" i="1"/>
  <c r="H24" i="1"/>
  <c r="G66" i="1"/>
  <c r="G90" i="1"/>
  <c r="G52" i="1"/>
  <c r="G62" i="1"/>
  <c r="G28" i="1"/>
  <c r="G68" i="1"/>
  <c r="G70" i="1"/>
  <c r="G58" i="1"/>
</calcChain>
</file>

<file path=xl/sharedStrings.xml><?xml version="1.0" encoding="utf-8"?>
<sst xmlns="http://schemas.openxmlformats.org/spreadsheetml/2006/main" count="551" uniqueCount="93">
  <si>
    <t>VIETNAM QUARTZ JSC.</t>
  </si>
  <si>
    <t>Factory: Lot B10, Thuy Van Industrial Zone, Viet Tri, Phi Tho, Vietnam</t>
  </si>
  <si>
    <t>Quotation</t>
  </si>
  <si>
    <t>Date:</t>
  </si>
  <si>
    <t>Country:</t>
  </si>
  <si>
    <t>Color name &amp; code</t>
  </si>
  <si>
    <t>Series</t>
  </si>
  <si>
    <t>Photo</t>
  </si>
  <si>
    <t>Slab size (cm/inch)</t>
  </si>
  <si>
    <t>Thickness (cm/inch)</t>
  </si>
  <si>
    <t>FOB price
USD/sqm</t>
  </si>
  <si>
    <t>FOB price
USD/sqft</t>
  </si>
  <si>
    <t>FOB price
USD/slab</t>
  </si>
  <si>
    <t>Big grain</t>
  </si>
  <si>
    <t>320x160cm/
126x63"</t>
  </si>
  <si>
    <t>2cm/ 3/4"</t>
  </si>
  <si>
    <t>3cm/ 1 1/4"</t>
  </si>
  <si>
    <t>Mirror sparkles (all colors)</t>
  </si>
  <si>
    <t>Haida VQ8008</t>
  </si>
  <si>
    <t>Loading:</t>
  </si>
  <si>
    <t>MOQ:</t>
  </si>
  <si>
    <t xml:space="preserve">Packing: </t>
  </si>
  <si>
    <t>Paper or nylon between polished faces and put in strong A iron frame or Wooden bundle.</t>
  </si>
  <si>
    <t xml:space="preserve">Payment term: </t>
  </si>
  <si>
    <t xml:space="preserve">Delivery time:  </t>
  </si>
  <si>
    <t>4 weeks after order confirmation</t>
  </si>
  <si>
    <t>Valid</t>
  </si>
  <si>
    <t xml:space="preserve">VQ8040 Alpine </t>
  </si>
  <si>
    <t>Pure series</t>
  </si>
  <si>
    <t>VQ8120 Cielo</t>
  </si>
  <si>
    <t>VQ8401 Moon Cream</t>
  </si>
  <si>
    <t>VQ8101 Elegant Grey</t>
  </si>
  <si>
    <t>Carrara series</t>
  </si>
  <si>
    <t>Calacatta series</t>
  </si>
  <si>
    <t>Natura</t>
  </si>
  <si>
    <t>VQ8121 Montana Grey</t>
  </si>
  <si>
    <t>VQ8426 Marfil</t>
  </si>
  <si>
    <t>VQ8499 Boletus</t>
  </si>
  <si>
    <t>Small grain
(All colors)</t>
  </si>
  <si>
    <t>VQ1000 Super White</t>
  </si>
  <si>
    <t>USA</t>
  </si>
  <si>
    <t>VQ8096W Calacatta Oro</t>
  </si>
  <si>
    <t>VQ8089W Calacatta Rio</t>
  </si>
  <si>
    <t>VQ8066W Giotto</t>
  </si>
  <si>
    <t>VQ8095W Calacatta Manhattan</t>
  </si>
  <si>
    <t>VQ8068W Calacatta Classic</t>
  </si>
  <si>
    <t>VQ8093W Calacatta Verona</t>
  </si>
  <si>
    <t>VQ8092W Calacatta Splendor</t>
  </si>
  <si>
    <t>VQ8068A-W Calacatta Vagli</t>
  </si>
  <si>
    <t>VQ8098W Calacatta Gold</t>
  </si>
  <si>
    <t>VQ8099W Calacatta Infiniti</t>
  </si>
  <si>
    <t>VQ8088W Calacatta Super</t>
  </si>
  <si>
    <t>VQ8240 
Black Marquina</t>
  </si>
  <si>
    <t>VQ8126 
Pietra Grey</t>
  </si>
  <si>
    <t>VQ8015W 
Bianco Bella</t>
  </si>
  <si>
    <t>VQ8060
Spring Valley</t>
  </si>
  <si>
    <t>VQ 8070 
Tropical Wave</t>
  </si>
  <si>
    <t>VQ8080W
 Snow Storm</t>
  </si>
  <si>
    <t>VQ8085W 
Spring River</t>
  </si>
  <si>
    <t>VQ8050 
Venato Extra</t>
  </si>
  <si>
    <t>VQ8000 
Carrara White</t>
  </si>
  <si>
    <t>VQ1003 Pure White</t>
  </si>
  <si>
    <t>T/T 30% advance and the balance against Copy BL</t>
  </si>
  <si>
    <t>All big grain:
VQ2033, VQ2040, VQ2050</t>
  </si>
  <si>
    <t>All color mirror: VQ2036, VQ2047, VQ2146, VQ2147</t>
  </si>
  <si>
    <t>All small grain:
VQ2031, VQ2121C, VQ2129, VQ 2123C, VQ2148</t>
  </si>
  <si>
    <t>VQ8004W
Bianco Carrara</t>
  </si>
  <si>
    <t>VQ8003W
Nouvo Carrara</t>
  </si>
  <si>
    <t>VQ8094 Calacatta Venus</t>
  </si>
  <si>
    <t>VQ8065W Calacatta Maze</t>
  </si>
  <si>
    <t>VQ8061 Calacatta Milano</t>
  </si>
  <si>
    <t>Loading G.Weight 21.50 tons. Loading less than 21.50 MTs, prices are subject to change</t>
  </si>
  <si>
    <t>VQ8013W  
Statuario</t>
  </si>
  <si>
    <t>VQ8010 
Nuvolato</t>
  </si>
  <si>
    <t>VQ8097W Calacatta Laza</t>
  </si>
  <si>
    <t>VQ8130
St Laurent Grey</t>
  </si>
  <si>
    <t>1 container 20': 1 color per container (max 3 colors per container for the first order)</t>
  </si>
  <si>
    <t>To: Dear Customer</t>
  </si>
  <si>
    <t>No.</t>
  </si>
  <si>
    <t>Issued by James - Sales Manager Cell: (+84) 986 119 249  Email: sales8.stone@nhathuygroup.com.vn   www.vinaquartz.com.vn</t>
  </si>
  <si>
    <t xml:space="preserve">1 container 20': 1 color per container </t>
  </si>
  <si>
    <t xml:space="preserve">No. </t>
  </si>
  <si>
    <t>No. Euro Quartz</t>
  </si>
  <si>
    <t>Grain Series</t>
  </si>
  <si>
    <t xml:space="preserve"> VQ2033
Nougat White</t>
  </si>
  <si>
    <t xml:space="preserve"> VQ2036
Platinum White</t>
  </si>
  <si>
    <t xml:space="preserve"> VQ2151
Caligo Grey</t>
  </si>
  <si>
    <t xml:space="preserve"> VQ2047
Crystal White</t>
  </si>
  <si>
    <t xml:space="preserve">
VQ2031
Diamond White</t>
  </si>
  <si>
    <t xml:space="preserve">
VQ2040
Ocean White
</t>
  </si>
  <si>
    <t xml:space="preserve">
VQ2050
Iced White
</t>
  </si>
  <si>
    <t xml:space="preserve"> VQ1003
Pure White</t>
  </si>
  <si>
    <t xml:space="preserve"> VQ1000W
Pure White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</si>
</sst>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7">
    <numFmt numFmtId="44" formatCode="_(&quot;$&quot;* #,##0.00_);_(&quot;$&quot;* \(#,##0.00\);_(&quot;$&quot;* &quot;-&quot;??_);_(@_)"/>
    <numFmt numFmtId="164" formatCode="[$-409]d/mmm/yy;@"/>
    <numFmt numFmtId="165" formatCode="0;[Red]0"/>
    <numFmt numFmtId="166" formatCode="\$#,##0.00;\-\$#,##0.00"/>
    <numFmt numFmtId="167" formatCode="\$#,##0.00_);[Red]\(\$#,##0.00\)"/>
    <numFmt numFmtId="168" formatCode="\$#,##0;[Red]\$#,##0"/>
    <numFmt numFmtId="169" formatCode="_(&quot;$&quot;* #,##0_);_(&quot;$&quot;* \(#,##0\);_(&quot;$&quot;* &quot;-&quot;??_);_(@_)"/>
  </numFmts>
  <fonts count="20">
    <font>
      <sz val="12"/>
      <name val="宋体"/>
      <charset val="134"/>
    </font>
    <font>
      <sz val="12"/>
      <name val="Arial"/>
      <family val="2"/>
    </font>
    <font>
      <sz val="11"/>
      <color rgb="FFFF0000"/>
      <name val="Calibri"/>
      <family val="2"/>
    </font>
    <font>
      <sz val="10"/>
      <name val="Arial"/>
      <family val="2"/>
    </font>
    <font>
      <sz val="8"/>
      <name val="Arial"/>
      <family val="2"/>
    </font>
    <font>
      <sz val="11"/>
      <name val="Calibri"/>
      <family val="2"/>
    </font>
    <font>
      <u/>
      <sz val="12"/>
      <color theme="10"/>
      <name val="宋体"/>
      <charset val="134"/>
    </font>
    <font>
      <b/>
      <sz val="18"/>
      <color theme="5"/>
      <name val="Abadi"/>
      <family val="2"/>
    </font>
    <font>
      <sz val="12"/>
      <name val="Abadi"/>
      <family val="2"/>
    </font>
    <font>
      <b/>
      <sz val="11"/>
      <name val="Abadi"/>
      <family val="2"/>
    </font>
    <font>
      <sz val="10"/>
      <color rgb="FF221A00"/>
      <name val="Abadi"/>
      <family val="2"/>
    </font>
    <font>
      <sz val="10"/>
      <name val="Abadi"/>
      <family val="2"/>
    </font>
    <font>
      <b/>
      <sz val="22"/>
      <color theme="5"/>
      <name val="Abadi"/>
      <family val="2"/>
    </font>
    <font>
      <b/>
      <sz val="12"/>
      <name val="Abadi"/>
      <family val="2"/>
    </font>
    <font>
      <b/>
      <sz val="8"/>
      <name val="Abadi"/>
      <family val="2"/>
    </font>
    <font>
      <sz val="8"/>
      <name val="Abadi"/>
      <family val="2"/>
    </font>
    <font>
      <b/>
      <sz val="12"/>
      <color rgb="FFFF0000"/>
      <name val="Abadi"/>
      <family val="2"/>
    </font>
    <font>
      <sz val="12"/>
      <color rgb="FFFF0000"/>
      <name val="Abadi"/>
      <family val="2"/>
    </font>
    <font>
      <sz val="10"/>
      <color rgb="FFFF0000"/>
      <name val="Abadi"/>
      <family val="2"/>
    </font>
    <font>
      <sz val="12"/>
      <name val="宋体"/>
      <charset val="134"/>
    </font>
  </fonts>
  <fills count="3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indexed="64"/>
      </right>
      <top style="thin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dotted">
        <color auto="1"/>
      </bottom>
      <diagonal/>
    </border>
    <border>
      <left style="thin">
        <color auto="1"/>
      </left>
      <right style="thin">
        <color auto="1"/>
      </right>
      <top style="dotted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/>
      <top/>
      <bottom/>
      <diagonal/>
    </border>
    <border>
      <left/>
      <right/>
      <top style="thin">
        <color auto="1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thin">
        <color auto="1"/>
      </right>
      <top/>
      <bottom style="dotted">
        <color auto="1"/>
      </bottom>
      <diagonal/>
    </border>
    <border>
      <left/>
      <right style="thin">
        <color indexed="64"/>
      </right>
      <top style="thin">
        <color auto="1"/>
      </top>
      <bottom/>
      <diagonal/>
    </border>
  </borders>
  <cellStyleXfs count="3">
    <xf numFmtId="0" fontId="0" fillId="0" borderId="0">
      <alignment vertical="center"/>
    </xf>
    <xf numFmtId="0" fontId="6" fillId="0" borderId="0" applyNumberFormat="0" applyFill="0" applyBorder="0" applyAlignment="0" applyProtection="0">
      <alignment vertical="center"/>
    </xf>
    <xf numFmtId="44" fontId="19" fillId="0" borderId="0" applyFont="0" applyFill="0" applyBorder="0" applyAlignment="0" applyProtection="0"/>
  </cellStyleXfs>
  <cellXfs count="72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 applyAlignment="1">
      <alignment horizontal="left" vertical="center" indent="1"/>
    </xf>
    <xf numFmtId="0" fontId="3" fillId="0" borderId="0" xfId="0" applyFont="1">
      <alignment vertical="center"/>
    </xf>
    <xf numFmtId="0" fontId="5" fillId="0" borderId="0" xfId="0" applyFont="1" applyAlignment="1">
      <alignment horizontal="left" vertical="center" indent="1"/>
    </xf>
    <xf numFmtId="0" fontId="5" fillId="0" borderId="0" xfId="0" applyFont="1">
      <alignment vertical="center"/>
    </xf>
    <xf numFmtId="0" fontId="6" fillId="0" borderId="0" xfId="1">
      <alignment vertical="center"/>
    </xf>
    <xf numFmtId="0" fontId="1" fillId="0" borderId="0" xfId="0" applyFont="1" applyAlignment="1">
      <alignment horizontal="center" vertical="center"/>
    </xf>
    <xf numFmtId="166" fontId="1" fillId="0" borderId="0" xfId="0" applyNumberFormat="1" applyFont="1" applyAlignment="1">
      <alignment horizontal="center" vertical="center"/>
    </xf>
    <xf numFmtId="167" fontId="1" fillId="0" borderId="0" xfId="0" applyNumberFormat="1" applyFont="1" applyAlignment="1">
      <alignment horizontal="center" vertical="center"/>
    </xf>
    <xf numFmtId="168" fontId="1" fillId="0" borderId="0" xfId="0" applyNumberFormat="1" applyFont="1" applyAlignment="1">
      <alignment horizontal="center" vertical="center"/>
    </xf>
    <xf numFmtId="0" fontId="8" fillId="0" borderId="0" xfId="0" applyFont="1">
      <alignment vertical="center"/>
    </xf>
    <xf numFmtId="0" fontId="11" fillId="0" borderId="0" xfId="0" applyFont="1">
      <alignment vertical="center"/>
    </xf>
    <xf numFmtId="0" fontId="13" fillId="0" borderId="2" xfId="0" applyFont="1" applyBorder="1" applyAlignment="1">
      <alignment horizontal="right" vertical="center"/>
    </xf>
    <xf numFmtId="3" fontId="8" fillId="0" borderId="0" xfId="0" quotePrefix="1" applyNumberFormat="1" applyFont="1">
      <alignment vertical="center"/>
    </xf>
    <xf numFmtId="0" fontId="13" fillId="0" borderId="2" xfId="0" applyFont="1" applyBorder="1">
      <alignment vertical="center"/>
    </xf>
    <xf numFmtId="0" fontId="13" fillId="0" borderId="3" xfId="0" applyFont="1" applyBorder="1">
      <alignment vertical="center"/>
    </xf>
    <xf numFmtId="0" fontId="14" fillId="0" borderId="4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/>
    </xf>
    <xf numFmtId="165" fontId="8" fillId="0" borderId="5" xfId="0" applyNumberFormat="1" applyFont="1" applyBorder="1" applyAlignment="1">
      <alignment horizontal="left" vertical="center"/>
    </xf>
    <xf numFmtId="166" fontId="8" fillId="0" borderId="5" xfId="0" applyNumberFormat="1" applyFont="1" applyBorder="1">
      <alignment vertical="center"/>
    </xf>
    <xf numFmtId="165" fontId="8" fillId="0" borderId="6" xfId="0" applyNumberFormat="1" applyFont="1" applyBorder="1" applyAlignment="1">
      <alignment horizontal="left" vertical="center"/>
    </xf>
    <xf numFmtId="166" fontId="8" fillId="0" borderId="6" xfId="0" applyNumberFormat="1" applyFont="1" applyBorder="1">
      <alignment vertical="center"/>
    </xf>
    <xf numFmtId="0" fontId="16" fillId="0" borderId="9" xfId="0" applyFont="1" applyBorder="1">
      <alignment vertical="center"/>
    </xf>
    <xf numFmtId="0" fontId="17" fillId="0" borderId="10" xfId="0" applyFont="1" applyBorder="1">
      <alignment vertical="center"/>
    </xf>
    <xf numFmtId="1" fontId="8" fillId="0" borderId="0" xfId="0" applyNumberFormat="1" applyFont="1">
      <alignment vertical="center"/>
    </xf>
    <xf numFmtId="0" fontId="13" fillId="0" borderId="9" xfId="0" applyFont="1" applyBorder="1">
      <alignment vertical="center"/>
    </xf>
    <xf numFmtId="0" fontId="16" fillId="0" borderId="12" xfId="0" applyFont="1" applyBorder="1">
      <alignment vertical="center"/>
    </xf>
    <xf numFmtId="0" fontId="14" fillId="0" borderId="4" xfId="0" applyFont="1" applyBorder="1" applyAlignment="1">
      <alignment horizontal="center" vertical="center"/>
    </xf>
    <xf numFmtId="164" fontId="16" fillId="0" borderId="3" xfId="0" applyNumberFormat="1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165" fontId="8" fillId="0" borderId="15" xfId="0" applyNumberFormat="1" applyFont="1" applyBorder="1" applyAlignment="1">
      <alignment horizontal="left" vertical="center"/>
    </xf>
    <xf numFmtId="166" fontId="8" fillId="0" borderId="15" xfId="0" applyNumberFormat="1" applyFont="1" applyBorder="1">
      <alignment vertical="center"/>
    </xf>
    <xf numFmtId="0" fontId="15" fillId="0" borderId="13" xfId="0" applyFont="1" applyBorder="1">
      <alignment vertical="center"/>
    </xf>
    <xf numFmtId="0" fontId="4" fillId="0" borderId="13" xfId="0" applyFont="1" applyBorder="1">
      <alignment vertical="center"/>
    </xf>
    <xf numFmtId="0" fontId="2" fillId="2" borderId="13" xfId="0" applyFont="1" applyFill="1" applyBorder="1" applyAlignment="1">
      <alignment horizontal="left" vertical="center" indent="1"/>
    </xf>
    <xf numFmtId="0" fontId="13" fillId="0" borderId="2" xfId="0" applyFont="1" applyBorder="1" applyAlignment="1">
      <alignment horizontal="center" vertical="center"/>
    </xf>
    <xf numFmtId="44" fontId="8" fillId="0" borderId="15" xfId="2" applyFont="1" applyBorder="1" applyAlignment="1">
      <alignment horizontal="left" vertical="center"/>
    </xf>
    <xf numFmtId="44" fontId="8" fillId="0" borderId="6" xfId="2" applyFont="1" applyBorder="1" applyAlignment="1">
      <alignment horizontal="left" vertical="center"/>
    </xf>
    <xf numFmtId="169" fontId="13" fillId="0" borderId="2" xfId="2" applyNumberFormat="1" applyFont="1" applyBorder="1" applyAlignment="1">
      <alignment horizontal="left" vertical="center"/>
    </xf>
    <xf numFmtId="169" fontId="14" fillId="0" borderId="4" xfId="2" applyNumberFormat="1" applyFont="1" applyBorder="1" applyAlignment="1">
      <alignment horizontal="center" vertical="center" wrapText="1"/>
    </xf>
    <xf numFmtId="169" fontId="1" fillId="0" borderId="0" xfId="2" applyNumberFormat="1" applyFont="1" applyAlignment="1">
      <alignment horizontal="center" vertical="center"/>
    </xf>
    <xf numFmtId="0" fontId="8" fillId="0" borderId="4" xfId="0" applyFont="1" applyBorder="1" applyAlignment="1">
      <alignment horizontal="center" vertical="center" wrapText="1"/>
    </xf>
    <xf numFmtId="0" fontId="8" fillId="0" borderId="7" xfId="0" applyFont="1" applyBorder="1" applyAlignment="1">
      <alignment horizontal="center" vertical="center"/>
    </xf>
    <xf numFmtId="0" fontId="8" fillId="0" borderId="8" xfId="0" applyFont="1" applyBorder="1" applyAlignment="1">
      <alignment horizontal="center" vertical="center"/>
    </xf>
    <xf numFmtId="0" fontId="8" fillId="0" borderId="7" xfId="0" applyFont="1" applyBorder="1" applyAlignment="1">
      <alignment horizontal="center" vertical="center" wrapText="1"/>
    </xf>
    <xf numFmtId="0" fontId="8" fillId="0" borderId="8" xfId="0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/>
    </xf>
    <xf numFmtId="164" fontId="16" fillId="0" borderId="13" xfId="0" applyNumberFormat="1" applyFont="1" applyBorder="1" applyAlignment="1">
      <alignment horizontal="left" vertical="center"/>
    </xf>
    <xf numFmtId="164" fontId="16" fillId="0" borderId="14" xfId="0" applyNumberFormat="1" applyFont="1" applyBorder="1" applyAlignment="1">
      <alignment horizontal="left" vertical="center"/>
    </xf>
    <xf numFmtId="0" fontId="18" fillId="0" borderId="0" xfId="0" applyFont="1" applyBorder="1" applyAlignment="1">
      <alignment horizontal="left" vertical="center"/>
    </xf>
    <xf numFmtId="0" fontId="18" fillId="0" borderId="11" xfId="0" applyFont="1" applyBorder="1" applyAlignment="1">
      <alignment horizontal="left" vertical="center"/>
    </xf>
    <xf numFmtId="0" fontId="11" fillId="0" borderId="0" xfId="0" applyFont="1" applyAlignment="1">
      <alignment horizontal="left" vertical="center"/>
    </xf>
    <xf numFmtId="0" fontId="11" fillId="0" borderId="11" xfId="0" applyFont="1" applyBorder="1" applyAlignment="1">
      <alignment horizontal="left" vertical="center"/>
    </xf>
    <xf numFmtId="0" fontId="8" fillId="0" borderId="0" xfId="0" applyFont="1" applyAlignment="1">
      <alignment horizontal="left" vertical="center"/>
    </xf>
    <xf numFmtId="0" fontId="8" fillId="0" borderId="11" xfId="0" applyFont="1" applyBorder="1" applyAlignment="1">
      <alignment horizontal="left" vertical="center"/>
    </xf>
    <xf numFmtId="0" fontId="7" fillId="0" borderId="1" xfId="0" applyFont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7" fillId="0" borderId="3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9" fillId="0" borderId="2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10" fillId="0" borderId="1" xfId="0" applyFont="1" applyBorder="1" applyAlignment="1">
      <alignment horizontal="left" vertical="center"/>
    </xf>
    <xf numFmtId="0" fontId="10" fillId="0" borderId="2" xfId="0" applyFont="1" applyBorder="1" applyAlignment="1">
      <alignment horizontal="left" vertical="center"/>
    </xf>
    <xf numFmtId="0" fontId="10" fillId="0" borderId="3" xfId="0" applyFont="1" applyBorder="1" applyAlignment="1">
      <alignment horizontal="left" vertical="center"/>
    </xf>
    <xf numFmtId="0" fontId="12" fillId="0" borderId="1" xfId="0" applyFont="1" applyBorder="1" applyAlignment="1">
      <alignment horizontal="left" vertical="center"/>
    </xf>
    <xf numFmtId="0" fontId="12" fillId="0" borderId="2" xfId="0" applyFont="1" applyBorder="1" applyAlignment="1">
      <alignment horizontal="left" vertical="center"/>
    </xf>
    <xf numFmtId="0" fontId="13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/>
    </xf>
    <xf numFmtId="0" fontId="13" fillId="0" borderId="2" xfId="0" applyFont="1" applyBorder="1" applyAlignment="1">
      <alignment horizontal="left" vertical="center"/>
    </xf>
    <xf numFmtId="0" fontId="18" fillId="0" borderId="10" xfId="0" applyFont="1" applyBorder="1" applyAlignment="1">
      <alignment horizontal="left" vertical="center"/>
    </xf>
    <xf numFmtId="0" fontId="18" fillId="0" borderId="16" xfId="0" applyFont="1" applyBorder="1" applyAlignment="1">
      <alignment horizontal="left" vertical="center"/>
    </xf>
  </cellXfs>
  <cellStyles count="3">
    <cellStyle name="Currency" xfId="2" builtinId="4"/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.png"/><Relationship Id="rId18" Type="http://schemas.microsoft.com/office/2007/relationships/hdphoto" Target="../media/hdphoto4.wdp"/><Relationship Id="rId26" Type="http://schemas.openxmlformats.org/officeDocument/2006/relationships/image" Target="../media/image19.jpeg"/><Relationship Id="rId39" Type="http://schemas.microsoft.com/office/2007/relationships/hdphoto" Target="../media/hdphoto12.wdp"/><Relationship Id="rId21" Type="http://schemas.openxmlformats.org/officeDocument/2006/relationships/image" Target="../media/image16.jpeg"/><Relationship Id="rId34" Type="http://schemas.openxmlformats.org/officeDocument/2006/relationships/image" Target="../media/image24.png"/><Relationship Id="rId42" Type="http://schemas.openxmlformats.org/officeDocument/2006/relationships/image" Target="../media/image30.jpeg"/><Relationship Id="rId47" Type="http://schemas.openxmlformats.org/officeDocument/2006/relationships/image" Target="../media/image35.png"/><Relationship Id="rId50" Type="http://schemas.openxmlformats.org/officeDocument/2006/relationships/image" Target="../media/image37.png"/><Relationship Id="rId55" Type="http://schemas.openxmlformats.org/officeDocument/2006/relationships/image" Target="../media/image40.png"/><Relationship Id="rId7" Type="http://schemas.openxmlformats.org/officeDocument/2006/relationships/image" Target="../media/image6.jpeg"/><Relationship Id="rId2" Type="http://schemas.openxmlformats.org/officeDocument/2006/relationships/image" Target="../media/image2.png"/><Relationship Id="rId16" Type="http://schemas.microsoft.com/office/2007/relationships/hdphoto" Target="../media/hdphoto3.wdp"/><Relationship Id="rId29" Type="http://schemas.microsoft.com/office/2007/relationships/hdphoto" Target="../media/hdphoto8.wdp"/><Relationship Id="rId11" Type="http://schemas.microsoft.com/office/2007/relationships/hdphoto" Target="../media/hdphoto2.wdp"/><Relationship Id="rId24" Type="http://schemas.openxmlformats.org/officeDocument/2006/relationships/image" Target="../media/image18.png"/><Relationship Id="rId32" Type="http://schemas.openxmlformats.org/officeDocument/2006/relationships/image" Target="../media/image23.png"/><Relationship Id="rId37" Type="http://schemas.openxmlformats.org/officeDocument/2006/relationships/image" Target="../media/image26.jpg"/><Relationship Id="rId40" Type="http://schemas.openxmlformats.org/officeDocument/2006/relationships/image" Target="../media/image28.jpeg"/><Relationship Id="rId45" Type="http://schemas.openxmlformats.org/officeDocument/2006/relationships/image" Target="../media/image33.jpeg"/><Relationship Id="rId53" Type="http://schemas.openxmlformats.org/officeDocument/2006/relationships/image" Target="../media/image39.png"/><Relationship Id="rId58" Type="http://schemas.openxmlformats.org/officeDocument/2006/relationships/image" Target="../media/image42.png"/><Relationship Id="rId5" Type="http://schemas.openxmlformats.org/officeDocument/2006/relationships/image" Target="../media/image4.jpeg"/><Relationship Id="rId19" Type="http://schemas.openxmlformats.org/officeDocument/2006/relationships/image" Target="../media/image15.png"/><Relationship Id="rId4" Type="http://schemas.openxmlformats.org/officeDocument/2006/relationships/image" Target="../media/image3.jpeg"/><Relationship Id="rId9" Type="http://schemas.openxmlformats.org/officeDocument/2006/relationships/image" Target="../media/image8.jpeg"/><Relationship Id="rId14" Type="http://schemas.openxmlformats.org/officeDocument/2006/relationships/image" Target="../media/image12.jpeg"/><Relationship Id="rId22" Type="http://schemas.openxmlformats.org/officeDocument/2006/relationships/image" Target="../media/image17.png"/><Relationship Id="rId27" Type="http://schemas.openxmlformats.org/officeDocument/2006/relationships/image" Target="../media/image20.jpeg"/><Relationship Id="rId30" Type="http://schemas.openxmlformats.org/officeDocument/2006/relationships/image" Target="../media/image22.png"/><Relationship Id="rId35" Type="http://schemas.microsoft.com/office/2007/relationships/hdphoto" Target="../media/hdphoto11.wdp"/><Relationship Id="rId43" Type="http://schemas.openxmlformats.org/officeDocument/2006/relationships/image" Target="../media/image31.jpeg"/><Relationship Id="rId48" Type="http://schemas.openxmlformats.org/officeDocument/2006/relationships/image" Target="../media/image36.png"/><Relationship Id="rId56" Type="http://schemas.microsoft.com/office/2007/relationships/hdphoto" Target="../media/hdphoto16.wdp"/><Relationship Id="rId8" Type="http://schemas.openxmlformats.org/officeDocument/2006/relationships/image" Target="../media/image7.jpeg"/><Relationship Id="rId51" Type="http://schemas.microsoft.com/office/2007/relationships/hdphoto" Target="../media/hdphoto14.wdp"/><Relationship Id="rId3" Type="http://schemas.microsoft.com/office/2007/relationships/hdphoto" Target="../media/hdphoto1.wdp"/><Relationship Id="rId12" Type="http://schemas.openxmlformats.org/officeDocument/2006/relationships/image" Target="../media/image10.png"/><Relationship Id="rId17" Type="http://schemas.openxmlformats.org/officeDocument/2006/relationships/image" Target="../media/image14.png"/><Relationship Id="rId25" Type="http://schemas.microsoft.com/office/2007/relationships/hdphoto" Target="../media/hdphoto7.wdp"/><Relationship Id="rId33" Type="http://schemas.microsoft.com/office/2007/relationships/hdphoto" Target="../media/hdphoto10.wdp"/><Relationship Id="rId38" Type="http://schemas.openxmlformats.org/officeDocument/2006/relationships/image" Target="../media/image27.png"/><Relationship Id="rId46" Type="http://schemas.openxmlformats.org/officeDocument/2006/relationships/image" Target="../media/image34.jpeg"/><Relationship Id="rId20" Type="http://schemas.microsoft.com/office/2007/relationships/hdphoto" Target="../media/hdphoto5.wdp"/><Relationship Id="rId41" Type="http://schemas.openxmlformats.org/officeDocument/2006/relationships/image" Target="../media/image29.jpeg"/><Relationship Id="rId54" Type="http://schemas.microsoft.com/office/2007/relationships/hdphoto" Target="../media/hdphoto15.wdp"/><Relationship Id="rId1" Type="http://schemas.openxmlformats.org/officeDocument/2006/relationships/image" Target="../media/image1.jpeg"/><Relationship Id="rId6" Type="http://schemas.openxmlformats.org/officeDocument/2006/relationships/image" Target="../media/image5.png"/><Relationship Id="rId15" Type="http://schemas.openxmlformats.org/officeDocument/2006/relationships/image" Target="../media/image13.png"/><Relationship Id="rId23" Type="http://schemas.microsoft.com/office/2007/relationships/hdphoto" Target="../media/hdphoto6.wdp"/><Relationship Id="rId28" Type="http://schemas.openxmlformats.org/officeDocument/2006/relationships/image" Target="../media/image21.png"/><Relationship Id="rId36" Type="http://schemas.openxmlformats.org/officeDocument/2006/relationships/image" Target="../media/image25.jpeg"/><Relationship Id="rId49" Type="http://schemas.microsoft.com/office/2007/relationships/hdphoto" Target="../media/hdphoto13.wdp"/><Relationship Id="rId57" Type="http://schemas.openxmlformats.org/officeDocument/2006/relationships/image" Target="../media/image41.jpeg"/><Relationship Id="rId10" Type="http://schemas.openxmlformats.org/officeDocument/2006/relationships/image" Target="../media/image9.png"/><Relationship Id="rId31" Type="http://schemas.microsoft.com/office/2007/relationships/hdphoto" Target="../media/hdphoto9.wdp"/><Relationship Id="rId44" Type="http://schemas.openxmlformats.org/officeDocument/2006/relationships/image" Target="../media/image32.jpg"/><Relationship Id="rId52" Type="http://schemas.openxmlformats.org/officeDocument/2006/relationships/image" Target="../media/image38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jpeg"/><Relationship Id="rId12" Type="http://schemas.microsoft.com/office/2007/relationships/hdphoto" Target="../media/hdphoto16.wdp"/><Relationship Id="rId2" Type="http://schemas.openxmlformats.org/officeDocument/2006/relationships/image" Target="../media/image43.jpeg"/><Relationship Id="rId1" Type="http://schemas.openxmlformats.org/officeDocument/2006/relationships/image" Target="../media/image1.jpeg"/><Relationship Id="rId6" Type="http://schemas.openxmlformats.org/officeDocument/2006/relationships/image" Target="../media/image47.jpeg"/><Relationship Id="rId11" Type="http://schemas.openxmlformats.org/officeDocument/2006/relationships/image" Target="../media/image40.png"/><Relationship Id="rId5" Type="http://schemas.openxmlformats.org/officeDocument/2006/relationships/image" Target="../media/image46.jpeg"/><Relationship Id="rId10" Type="http://schemas.microsoft.com/office/2007/relationships/hdphoto" Target="../media/hdphoto17.wdp"/><Relationship Id="rId4" Type="http://schemas.openxmlformats.org/officeDocument/2006/relationships/image" Target="../media/image45.png"/><Relationship Id="rId9" Type="http://schemas.openxmlformats.org/officeDocument/2006/relationships/image" Target="../media/image50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1.png"/><Relationship Id="rId18" Type="http://schemas.microsoft.com/office/2007/relationships/hdphoto" Target="../media/hdphoto4.wdp"/><Relationship Id="rId26" Type="http://schemas.openxmlformats.org/officeDocument/2006/relationships/image" Target="../media/image51.jpeg"/><Relationship Id="rId39" Type="http://schemas.microsoft.com/office/2007/relationships/hdphoto" Target="../media/hdphoto12.wdp"/><Relationship Id="rId21" Type="http://schemas.openxmlformats.org/officeDocument/2006/relationships/image" Target="../media/image16.jpeg"/><Relationship Id="rId34" Type="http://schemas.openxmlformats.org/officeDocument/2006/relationships/image" Target="../media/image24.png"/><Relationship Id="rId42" Type="http://schemas.openxmlformats.org/officeDocument/2006/relationships/image" Target="../media/image30.jpeg"/><Relationship Id="rId47" Type="http://schemas.openxmlformats.org/officeDocument/2006/relationships/image" Target="../media/image35.png"/><Relationship Id="rId50" Type="http://schemas.openxmlformats.org/officeDocument/2006/relationships/image" Target="../media/image37.png"/><Relationship Id="rId55" Type="http://schemas.openxmlformats.org/officeDocument/2006/relationships/image" Target="../media/image40.png"/><Relationship Id="rId7" Type="http://schemas.openxmlformats.org/officeDocument/2006/relationships/image" Target="../media/image6.jpeg"/><Relationship Id="rId2" Type="http://schemas.openxmlformats.org/officeDocument/2006/relationships/image" Target="../media/image2.png"/><Relationship Id="rId16" Type="http://schemas.microsoft.com/office/2007/relationships/hdphoto" Target="../media/hdphoto3.wdp"/><Relationship Id="rId29" Type="http://schemas.microsoft.com/office/2007/relationships/hdphoto" Target="../media/hdphoto8.wdp"/><Relationship Id="rId11" Type="http://schemas.microsoft.com/office/2007/relationships/hdphoto" Target="../media/hdphoto2.wdp"/><Relationship Id="rId24" Type="http://schemas.openxmlformats.org/officeDocument/2006/relationships/image" Target="../media/image18.png"/><Relationship Id="rId32" Type="http://schemas.openxmlformats.org/officeDocument/2006/relationships/image" Target="../media/image23.png"/><Relationship Id="rId37" Type="http://schemas.openxmlformats.org/officeDocument/2006/relationships/image" Target="../media/image26.jpg"/><Relationship Id="rId40" Type="http://schemas.openxmlformats.org/officeDocument/2006/relationships/image" Target="../media/image28.jpeg"/><Relationship Id="rId45" Type="http://schemas.openxmlformats.org/officeDocument/2006/relationships/image" Target="../media/image33.jpeg"/><Relationship Id="rId53" Type="http://schemas.openxmlformats.org/officeDocument/2006/relationships/image" Target="../media/image39.png"/><Relationship Id="rId58" Type="http://schemas.openxmlformats.org/officeDocument/2006/relationships/image" Target="../media/image42.png"/><Relationship Id="rId5" Type="http://schemas.openxmlformats.org/officeDocument/2006/relationships/image" Target="../media/image4.jpeg"/><Relationship Id="rId19" Type="http://schemas.openxmlformats.org/officeDocument/2006/relationships/image" Target="../media/image15.png"/><Relationship Id="rId4" Type="http://schemas.openxmlformats.org/officeDocument/2006/relationships/image" Target="../media/image3.jpeg"/><Relationship Id="rId9" Type="http://schemas.openxmlformats.org/officeDocument/2006/relationships/image" Target="../media/image8.jpeg"/><Relationship Id="rId14" Type="http://schemas.openxmlformats.org/officeDocument/2006/relationships/image" Target="../media/image12.jpeg"/><Relationship Id="rId22" Type="http://schemas.openxmlformats.org/officeDocument/2006/relationships/image" Target="../media/image17.png"/><Relationship Id="rId27" Type="http://schemas.openxmlformats.org/officeDocument/2006/relationships/image" Target="../media/image20.jpeg"/><Relationship Id="rId30" Type="http://schemas.openxmlformats.org/officeDocument/2006/relationships/image" Target="../media/image22.png"/><Relationship Id="rId35" Type="http://schemas.microsoft.com/office/2007/relationships/hdphoto" Target="../media/hdphoto11.wdp"/><Relationship Id="rId43" Type="http://schemas.openxmlformats.org/officeDocument/2006/relationships/image" Target="../media/image31.jpeg"/><Relationship Id="rId48" Type="http://schemas.openxmlformats.org/officeDocument/2006/relationships/image" Target="../media/image36.png"/><Relationship Id="rId56" Type="http://schemas.microsoft.com/office/2007/relationships/hdphoto" Target="../media/hdphoto16.wdp"/><Relationship Id="rId8" Type="http://schemas.openxmlformats.org/officeDocument/2006/relationships/image" Target="../media/image7.jpeg"/><Relationship Id="rId51" Type="http://schemas.microsoft.com/office/2007/relationships/hdphoto" Target="../media/hdphoto14.wdp"/><Relationship Id="rId3" Type="http://schemas.microsoft.com/office/2007/relationships/hdphoto" Target="../media/hdphoto1.wdp"/><Relationship Id="rId12" Type="http://schemas.openxmlformats.org/officeDocument/2006/relationships/image" Target="../media/image10.png"/><Relationship Id="rId17" Type="http://schemas.openxmlformats.org/officeDocument/2006/relationships/image" Target="../media/image14.png"/><Relationship Id="rId25" Type="http://schemas.microsoft.com/office/2007/relationships/hdphoto" Target="../media/hdphoto7.wdp"/><Relationship Id="rId33" Type="http://schemas.microsoft.com/office/2007/relationships/hdphoto" Target="../media/hdphoto10.wdp"/><Relationship Id="rId38" Type="http://schemas.openxmlformats.org/officeDocument/2006/relationships/image" Target="../media/image27.png"/><Relationship Id="rId46" Type="http://schemas.openxmlformats.org/officeDocument/2006/relationships/image" Target="../media/image34.jpeg"/><Relationship Id="rId20" Type="http://schemas.microsoft.com/office/2007/relationships/hdphoto" Target="../media/hdphoto5.wdp"/><Relationship Id="rId41" Type="http://schemas.openxmlformats.org/officeDocument/2006/relationships/image" Target="../media/image29.jpeg"/><Relationship Id="rId54" Type="http://schemas.microsoft.com/office/2007/relationships/hdphoto" Target="../media/hdphoto15.wdp"/><Relationship Id="rId1" Type="http://schemas.openxmlformats.org/officeDocument/2006/relationships/image" Target="../media/image1.jpeg"/><Relationship Id="rId6" Type="http://schemas.openxmlformats.org/officeDocument/2006/relationships/image" Target="../media/image5.png"/><Relationship Id="rId15" Type="http://schemas.openxmlformats.org/officeDocument/2006/relationships/image" Target="../media/image13.png"/><Relationship Id="rId23" Type="http://schemas.microsoft.com/office/2007/relationships/hdphoto" Target="../media/hdphoto6.wdp"/><Relationship Id="rId28" Type="http://schemas.openxmlformats.org/officeDocument/2006/relationships/image" Target="../media/image21.png"/><Relationship Id="rId36" Type="http://schemas.openxmlformats.org/officeDocument/2006/relationships/image" Target="../media/image25.jpeg"/><Relationship Id="rId49" Type="http://schemas.microsoft.com/office/2007/relationships/hdphoto" Target="../media/hdphoto13.wdp"/><Relationship Id="rId57" Type="http://schemas.openxmlformats.org/officeDocument/2006/relationships/image" Target="../media/image41.jpeg"/><Relationship Id="rId10" Type="http://schemas.openxmlformats.org/officeDocument/2006/relationships/image" Target="../media/image9.png"/><Relationship Id="rId31" Type="http://schemas.microsoft.com/office/2007/relationships/hdphoto" Target="../media/hdphoto9.wdp"/><Relationship Id="rId44" Type="http://schemas.openxmlformats.org/officeDocument/2006/relationships/image" Target="../media/image32.jpg"/><Relationship Id="rId52" Type="http://schemas.openxmlformats.org/officeDocument/2006/relationships/image" Target="../media/image3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38101</xdr:colOff>
      <xdr:row>0</xdr:row>
      <xdr:rowOff>76199</xdr:rowOff>
    </xdr:from>
    <xdr:to>
      <xdr:col>1</xdr:col>
      <xdr:colOff>314326</xdr:colOff>
      <xdr:row>0</xdr:row>
      <xdr:rowOff>371474</xdr:rowOff>
    </xdr:to>
    <xdr:pic>
      <xdr:nvPicPr>
        <xdr:cNvPr id="2" name="Picture 1" descr="Vinaquartz Logo.JPG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 t="7391" b="8261"/>
        <a:stretch>
          <a:fillRect/>
        </a:stretch>
      </xdr:blipFill>
      <xdr:spPr>
        <a:xfrm>
          <a:off x="38101" y="76199"/>
          <a:ext cx="1571625" cy="295275"/>
        </a:xfrm>
        <a:prstGeom prst="rect">
          <a:avLst/>
        </a:prstGeom>
      </xdr:spPr>
    </xdr:pic>
    <xdr:clientData/>
  </xdr:twoCellAnchor>
  <xdr:twoCellAnchor editAs="oneCell">
    <xdr:from>
      <xdr:col>2</xdr:col>
      <xdr:colOff>41274</xdr:colOff>
      <xdr:row>66</xdr:row>
      <xdr:rowOff>92073</xdr:rowOff>
    </xdr:from>
    <xdr:to>
      <xdr:col>2</xdr:col>
      <xdr:colOff>1510074</xdr:colOff>
      <xdr:row>67</xdr:row>
      <xdr:rowOff>420921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000-00000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rightnessContrast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0731" r="-295" b="12500"/>
        <a:stretch/>
      </xdr:blipFill>
      <xdr:spPr>
        <a:xfrm>
          <a:off x="2060574" y="16684623"/>
          <a:ext cx="1468800" cy="843200"/>
        </a:xfrm>
        <a:prstGeom prst="rect">
          <a:avLst/>
        </a:prstGeom>
      </xdr:spPr>
    </xdr:pic>
    <xdr:clientData/>
  </xdr:twoCellAnchor>
  <xdr:twoCellAnchor editAs="oneCell">
    <xdr:from>
      <xdr:col>2</xdr:col>
      <xdr:colOff>121872</xdr:colOff>
      <xdr:row>40</xdr:row>
      <xdr:rowOff>34241</xdr:rowOff>
    </xdr:from>
    <xdr:to>
      <xdr:col>2</xdr:col>
      <xdr:colOff>1538091</xdr:colOff>
      <xdr:row>41</xdr:row>
      <xdr:rowOff>464121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0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104" t="49621" r="43844" b="29942"/>
        <a:stretch/>
      </xdr:blipFill>
      <xdr:spPr>
        <a:xfrm rot="10800000">
          <a:off x="2274522" y="16150541"/>
          <a:ext cx="1416219" cy="925180"/>
        </a:xfrm>
        <a:prstGeom prst="rect">
          <a:avLst/>
        </a:prstGeom>
      </xdr:spPr>
    </xdr:pic>
    <xdr:clientData/>
  </xdr:twoCellAnchor>
  <xdr:twoCellAnchor editAs="oneCell">
    <xdr:from>
      <xdr:col>2</xdr:col>
      <xdr:colOff>136527</xdr:colOff>
      <xdr:row>26</xdr:row>
      <xdr:rowOff>50799</xdr:rowOff>
    </xdr:from>
    <xdr:to>
      <xdr:col>2</xdr:col>
      <xdr:colOff>1524000</xdr:colOff>
      <xdr:row>27</xdr:row>
      <xdr:rowOff>466290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0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3110"/>
        <a:stretch/>
      </xdr:blipFill>
      <xdr:spPr>
        <a:xfrm>
          <a:off x="2289177" y="11023599"/>
          <a:ext cx="1387473" cy="929841"/>
        </a:xfrm>
        <a:prstGeom prst="rect">
          <a:avLst/>
        </a:prstGeom>
      </xdr:spPr>
    </xdr:pic>
    <xdr:clientData/>
  </xdr:twoCellAnchor>
  <xdr:twoCellAnchor editAs="oneCell">
    <xdr:from>
      <xdr:col>2</xdr:col>
      <xdr:colOff>85726</xdr:colOff>
      <xdr:row>22</xdr:row>
      <xdr:rowOff>69850</xdr:rowOff>
    </xdr:from>
    <xdr:to>
      <xdr:col>2</xdr:col>
      <xdr:colOff>1562100</xdr:colOff>
      <xdr:row>23</xdr:row>
      <xdr:rowOff>482889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6" y="41275000"/>
          <a:ext cx="1476374" cy="927389"/>
        </a:xfrm>
        <a:prstGeom prst="rect">
          <a:avLst/>
        </a:prstGeom>
      </xdr:spPr>
    </xdr:pic>
    <xdr:clientData/>
  </xdr:twoCellAnchor>
  <xdr:twoCellAnchor editAs="oneCell">
    <xdr:from>
      <xdr:col>2</xdr:col>
      <xdr:colOff>115809</xdr:colOff>
      <xdr:row>84</xdr:row>
      <xdr:rowOff>41276</xdr:rowOff>
    </xdr:from>
    <xdr:to>
      <xdr:col>2</xdr:col>
      <xdr:colOff>1584609</xdr:colOff>
      <xdr:row>85</xdr:row>
      <xdr:rowOff>484176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8459" y="38160326"/>
          <a:ext cx="1468800" cy="9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123824</xdr:colOff>
      <xdr:row>34</xdr:row>
      <xdr:rowOff>36978</xdr:rowOff>
    </xdr:from>
    <xdr:to>
      <xdr:col>2</xdr:col>
      <xdr:colOff>1514475</xdr:colOff>
      <xdr:row>35</xdr:row>
      <xdr:rowOff>488546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0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607" r="15863" b="32940"/>
        <a:stretch/>
      </xdr:blipFill>
      <xdr:spPr>
        <a:xfrm>
          <a:off x="2276474" y="13067178"/>
          <a:ext cx="1390651" cy="965918"/>
        </a:xfrm>
        <a:prstGeom prst="rect">
          <a:avLst/>
        </a:prstGeom>
      </xdr:spPr>
    </xdr:pic>
    <xdr:clientData/>
  </xdr:twoCellAnchor>
  <xdr:twoCellAnchor editAs="oneCell">
    <xdr:from>
      <xdr:col>2</xdr:col>
      <xdr:colOff>90768</xdr:colOff>
      <xdr:row>50</xdr:row>
      <xdr:rowOff>35298</xdr:rowOff>
    </xdr:from>
    <xdr:to>
      <xdr:col>2</xdr:col>
      <xdr:colOff>1518817</xdr:colOff>
      <xdr:row>51</xdr:row>
      <xdr:rowOff>447676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3418" y="22285698"/>
          <a:ext cx="1428049" cy="907678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82</xdr:row>
      <xdr:rowOff>119219</xdr:rowOff>
    </xdr:from>
    <xdr:to>
      <xdr:col>2</xdr:col>
      <xdr:colOff>1533525</xdr:colOff>
      <xdr:row>83</xdr:row>
      <xdr:rowOff>425129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6000" y="37209569"/>
          <a:ext cx="1400175" cy="820260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36</xdr:row>
      <xdr:rowOff>49890</xdr:rowOff>
    </xdr:from>
    <xdr:to>
      <xdr:col>2</xdr:col>
      <xdr:colOff>1552575</xdr:colOff>
      <xdr:row>37</xdr:row>
      <xdr:rowOff>476248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8375" y="14108790"/>
          <a:ext cx="1466850" cy="940708"/>
        </a:xfrm>
        <a:prstGeom prst="rect">
          <a:avLst/>
        </a:prstGeom>
      </xdr:spPr>
    </xdr:pic>
    <xdr:clientData/>
  </xdr:twoCellAnchor>
  <xdr:twoCellAnchor editAs="oneCell">
    <xdr:from>
      <xdr:col>2</xdr:col>
      <xdr:colOff>85724</xdr:colOff>
      <xdr:row>38</xdr:row>
      <xdr:rowOff>40742</xdr:rowOff>
    </xdr:from>
    <xdr:to>
      <xdr:col>2</xdr:col>
      <xdr:colOff>1533525</xdr:colOff>
      <xdr:row>39</xdr:row>
      <xdr:rowOff>462795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xmlns="" id="{00000000-0008-0000-00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7613" b="28417"/>
        <a:stretch/>
      </xdr:blipFill>
      <xdr:spPr>
        <a:xfrm>
          <a:off x="2238374" y="15128342"/>
          <a:ext cx="1447801" cy="936403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142876</xdr:colOff>
      <xdr:row>42</xdr:row>
      <xdr:rowOff>57150</xdr:rowOff>
    </xdr:from>
    <xdr:to>
      <xdr:col>2</xdr:col>
      <xdr:colOff>1523194</xdr:colOff>
      <xdr:row>43</xdr:row>
      <xdr:rowOff>480250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67" t="46237" r="36021" b="29534"/>
        <a:stretch/>
      </xdr:blipFill>
      <xdr:spPr>
        <a:xfrm>
          <a:off x="2295526" y="17164050"/>
          <a:ext cx="1380318" cy="91840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80</xdr:row>
      <xdr:rowOff>123826</xdr:rowOff>
    </xdr:from>
    <xdr:to>
      <xdr:col>2</xdr:col>
      <xdr:colOff>1552575</xdr:colOff>
      <xdr:row>81</xdr:row>
      <xdr:rowOff>407449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0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8441" b="7092"/>
        <a:stretch/>
      </xdr:blipFill>
      <xdr:spPr>
        <a:xfrm>
          <a:off x="2276476" y="36185476"/>
          <a:ext cx="1428749" cy="797973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76</xdr:row>
      <xdr:rowOff>123825</xdr:rowOff>
    </xdr:from>
    <xdr:to>
      <xdr:col>2</xdr:col>
      <xdr:colOff>1428751</xdr:colOff>
      <xdr:row>77</xdr:row>
      <xdr:rowOff>436416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0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5714" b="5000"/>
        <a:stretch/>
      </xdr:blipFill>
      <xdr:spPr>
        <a:xfrm>
          <a:off x="2190751" y="34956750"/>
          <a:ext cx="1390650" cy="826941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72</xdr:row>
      <xdr:rowOff>104775</xdr:rowOff>
    </xdr:from>
    <xdr:to>
      <xdr:col>2</xdr:col>
      <xdr:colOff>1496006</xdr:colOff>
      <xdr:row>73</xdr:row>
      <xdr:rowOff>447674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0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BEBA8EAE-BF5A-486C-A8C5-ECC9F3942E4B}">
              <a14:imgProps xmlns:a14="http://schemas.microsoft.com/office/drawing/2010/main">
                <a14:imgLayer r:embed="rId20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525" t="14028" r="4705" b="-2173"/>
        <a:stretch/>
      </xdr:blipFill>
      <xdr:spPr>
        <a:xfrm>
          <a:off x="2181225" y="32880300"/>
          <a:ext cx="1467431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56</xdr:row>
      <xdr:rowOff>104776</xdr:rowOff>
    </xdr:from>
    <xdr:to>
      <xdr:col>2</xdr:col>
      <xdr:colOff>1485900</xdr:colOff>
      <xdr:row>57</xdr:row>
      <xdr:rowOff>420240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000-00002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848" b="16588"/>
        <a:stretch/>
      </xdr:blipFill>
      <xdr:spPr>
        <a:xfrm>
          <a:off x="2181226" y="30937201"/>
          <a:ext cx="1457324" cy="78219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64</xdr:row>
      <xdr:rowOff>57150</xdr:rowOff>
    </xdr:from>
    <xdr:to>
      <xdr:col>2</xdr:col>
      <xdr:colOff>1513871</xdr:colOff>
      <xdr:row>65</xdr:row>
      <xdr:rowOff>400051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0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2745" b="9805"/>
        <a:stretch/>
      </xdr:blipFill>
      <xdr:spPr>
        <a:xfrm>
          <a:off x="2190751" y="31918275"/>
          <a:ext cx="1475770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74</xdr:row>
      <xdr:rowOff>114301</xdr:rowOff>
    </xdr:from>
    <xdr:to>
      <xdr:col>2</xdr:col>
      <xdr:colOff>1495426</xdr:colOff>
      <xdr:row>75</xdr:row>
      <xdr:rowOff>397940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xmlns="" id="{00000000-0008-0000-0000-00002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2676" b="14788"/>
        <a:stretch/>
      </xdr:blipFill>
      <xdr:spPr>
        <a:xfrm>
          <a:off x="2181226" y="25803226"/>
          <a:ext cx="1466850" cy="797988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6</xdr:row>
      <xdr:rowOff>133350</xdr:rowOff>
    </xdr:from>
    <xdr:to>
      <xdr:col>2</xdr:col>
      <xdr:colOff>1543050</xdr:colOff>
      <xdr:row>8</xdr:row>
      <xdr:rowOff>15193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0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93" t="32371" r="18497" b="36994"/>
        <a:stretch/>
      </xdr:blipFill>
      <xdr:spPr>
        <a:xfrm>
          <a:off x="2295525" y="2076450"/>
          <a:ext cx="1400175" cy="910543"/>
        </a:xfrm>
        <a:prstGeom prst="rect">
          <a:avLst/>
        </a:prstGeom>
      </xdr:spPr>
    </xdr:pic>
    <xdr:clientData/>
  </xdr:twoCellAnchor>
  <xdr:twoCellAnchor editAs="oneCell">
    <xdr:from>
      <xdr:col>2</xdr:col>
      <xdr:colOff>152399</xdr:colOff>
      <xdr:row>10</xdr:row>
      <xdr:rowOff>28575</xdr:rowOff>
    </xdr:from>
    <xdr:to>
      <xdr:col>2</xdr:col>
      <xdr:colOff>1533524</xdr:colOff>
      <xdr:row>11</xdr:row>
      <xdr:rowOff>434974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0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90" t="29054" r="53829" b="55406"/>
        <a:stretch/>
      </xdr:blipFill>
      <xdr:spPr>
        <a:xfrm>
          <a:off x="2305049" y="3971925"/>
          <a:ext cx="1381125" cy="920749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16</xdr:row>
      <xdr:rowOff>57151</xdr:rowOff>
    </xdr:from>
    <xdr:to>
      <xdr:col>2</xdr:col>
      <xdr:colOff>1552575</xdr:colOff>
      <xdr:row>17</xdr:row>
      <xdr:rowOff>463831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0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BEBA8EAE-BF5A-486C-A8C5-ECC9F3942E4B}">
              <a14:imgProps xmlns:a14="http://schemas.microsoft.com/office/drawing/2010/main">
                <a14:imgLayer r:embed="rId29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4640" t="14125" r="26627" b="71405"/>
        <a:stretch/>
      </xdr:blipFill>
      <xdr:spPr>
        <a:xfrm>
          <a:off x="2333625" y="6915151"/>
          <a:ext cx="1371600" cy="92103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18</xdr:row>
      <xdr:rowOff>66675</xdr:rowOff>
    </xdr:from>
    <xdr:to>
      <xdr:col>2</xdr:col>
      <xdr:colOff>1552575</xdr:colOff>
      <xdr:row>19</xdr:row>
      <xdr:rowOff>487186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0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BEBA8EAE-BF5A-486C-A8C5-ECC9F3942E4B}">
              <a14:imgProps xmlns:a14="http://schemas.microsoft.com/office/drawing/2010/main">
                <a14:imgLayer r:embed="rId3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453" t="62416" r="32783" b="19051"/>
        <a:stretch/>
      </xdr:blipFill>
      <xdr:spPr>
        <a:xfrm>
          <a:off x="2276476" y="7953375"/>
          <a:ext cx="1428749" cy="93486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66676</xdr:colOff>
      <xdr:row>60</xdr:row>
      <xdr:rowOff>66675</xdr:rowOff>
    </xdr:from>
    <xdr:to>
      <xdr:col>2</xdr:col>
      <xdr:colOff>1517104</xdr:colOff>
      <xdr:row>61</xdr:row>
      <xdr:rowOff>428625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0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BEBA8EAE-BF5A-486C-A8C5-ECC9F3942E4B}">
              <a14:imgProps xmlns:a14="http://schemas.microsoft.com/office/drawing/2010/main">
                <a14:imgLayer r:embed="rId33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2963" b="6481"/>
        <a:stretch/>
      </xdr:blipFill>
      <xdr:spPr>
        <a:xfrm>
          <a:off x="2219326" y="28727400"/>
          <a:ext cx="1450428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68</xdr:row>
      <xdr:rowOff>85725</xdr:rowOff>
    </xdr:from>
    <xdr:to>
      <xdr:col>2</xdr:col>
      <xdr:colOff>1524000</xdr:colOff>
      <xdr:row>69</xdr:row>
      <xdr:rowOff>388804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xmlns="" id="{00000000-0008-0000-0000-00002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500" t="20000" r="5999" b="14666"/>
        <a:stretch/>
      </xdr:blipFill>
      <xdr:spPr>
        <a:xfrm>
          <a:off x="2200275" y="30803850"/>
          <a:ext cx="1476375" cy="817428"/>
        </a:xfrm>
        <a:prstGeom prst="rect">
          <a:avLst/>
        </a:prstGeom>
      </xdr:spPr>
    </xdr:pic>
    <xdr:clientData/>
  </xdr:twoCellAnchor>
  <xdr:twoCellAnchor editAs="oneCell">
    <xdr:from>
      <xdr:col>2</xdr:col>
      <xdr:colOff>85726</xdr:colOff>
      <xdr:row>32</xdr:row>
      <xdr:rowOff>47626</xdr:rowOff>
    </xdr:from>
    <xdr:to>
      <xdr:col>2</xdr:col>
      <xdr:colOff>1519671</xdr:colOff>
      <xdr:row>33</xdr:row>
      <xdr:rowOff>476251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xmlns="" id="{00000000-0008-0000-0000-00003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571" t="17481" r="34920" b="70703"/>
        <a:stretch/>
      </xdr:blipFill>
      <xdr:spPr>
        <a:xfrm>
          <a:off x="2238376" y="12049126"/>
          <a:ext cx="1433945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28</xdr:row>
      <xdr:rowOff>28575</xdr:rowOff>
    </xdr:from>
    <xdr:to>
      <xdr:col>2</xdr:col>
      <xdr:colOff>1543050</xdr:colOff>
      <xdr:row>29</xdr:row>
      <xdr:rowOff>466348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xmlns="" id="{00000000-0008-0000-00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264" t="42913" r="37711" b="33590"/>
        <a:stretch/>
      </xdr:blipFill>
      <xdr:spPr>
        <a:xfrm>
          <a:off x="2276476" y="9972675"/>
          <a:ext cx="1419224" cy="952123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46</xdr:row>
      <xdr:rowOff>85724</xdr:rowOff>
    </xdr:from>
    <xdr:to>
      <xdr:col>2</xdr:col>
      <xdr:colOff>1545432</xdr:colOff>
      <xdr:row>47</xdr:row>
      <xdr:rowOff>504826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xmlns="" id="{00000000-0008-0000-0000-00003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6337" t="40076" r="23855" b="17175"/>
        <a:stretch/>
      </xdr:blipFill>
      <xdr:spPr>
        <a:xfrm>
          <a:off x="2247901" y="19173824"/>
          <a:ext cx="1450181" cy="933452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30</xdr:row>
      <xdr:rowOff>57150</xdr:rowOff>
    </xdr:from>
    <xdr:to>
      <xdr:col>2</xdr:col>
      <xdr:colOff>1533525</xdr:colOff>
      <xdr:row>31</xdr:row>
      <xdr:rowOff>476249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xmlns="" id="{00000000-0008-0000-0000-00003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7597" b="75948"/>
        <a:stretch/>
      </xdr:blipFill>
      <xdr:spPr>
        <a:xfrm>
          <a:off x="2247900" y="11029950"/>
          <a:ext cx="1438275" cy="933449"/>
        </a:xfrm>
        <a:prstGeom prst="rect">
          <a:avLst/>
        </a:prstGeom>
      </xdr:spPr>
    </xdr:pic>
    <xdr:clientData/>
  </xdr:twoCellAnchor>
  <xdr:twoCellAnchor editAs="oneCell">
    <xdr:from>
      <xdr:col>2</xdr:col>
      <xdr:colOff>152399</xdr:colOff>
      <xdr:row>8</xdr:row>
      <xdr:rowOff>66675</xdr:rowOff>
    </xdr:from>
    <xdr:to>
      <xdr:col>2</xdr:col>
      <xdr:colOff>1543050</xdr:colOff>
      <xdr:row>9</xdr:row>
      <xdr:rowOff>447674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0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212" t="25138" r="6411" b="37360"/>
        <a:stretch/>
      </xdr:blipFill>
      <xdr:spPr>
        <a:xfrm>
          <a:off x="2305049" y="3038475"/>
          <a:ext cx="1390651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88</xdr:row>
      <xdr:rowOff>95250</xdr:rowOff>
    </xdr:from>
    <xdr:to>
      <xdr:col>2</xdr:col>
      <xdr:colOff>1613711</xdr:colOff>
      <xdr:row>89</xdr:row>
      <xdr:rowOff>400049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6950" y="42386250"/>
          <a:ext cx="1499411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54</xdr:row>
      <xdr:rowOff>57150</xdr:rowOff>
    </xdr:from>
    <xdr:to>
      <xdr:col>2</xdr:col>
      <xdr:colOff>1485900</xdr:colOff>
      <xdr:row>55</xdr:row>
      <xdr:rowOff>308967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76475" y="23202900"/>
          <a:ext cx="1362075" cy="766167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52</xdr:row>
      <xdr:rowOff>76200</xdr:rowOff>
    </xdr:from>
    <xdr:to>
      <xdr:col>2</xdr:col>
      <xdr:colOff>1504950</xdr:colOff>
      <xdr:row>53</xdr:row>
      <xdr:rowOff>451850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0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40" t="44957" r="30922" b="31069"/>
        <a:stretch/>
      </xdr:blipFill>
      <xdr:spPr>
        <a:xfrm>
          <a:off x="2257425" y="22231350"/>
          <a:ext cx="1400175" cy="8709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58</xdr:row>
      <xdr:rowOff>66676</xdr:rowOff>
    </xdr:from>
    <xdr:to>
      <xdr:col>2</xdr:col>
      <xdr:colOff>1552575</xdr:colOff>
      <xdr:row>59</xdr:row>
      <xdr:rowOff>415245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9800" y="26117551"/>
          <a:ext cx="1495425" cy="82482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86</xdr:row>
      <xdr:rowOff>114300</xdr:rowOff>
    </xdr:from>
    <xdr:to>
      <xdr:col>2</xdr:col>
      <xdr:colOff>1571625</xdr:colOff>
      <xdr:row>87</xdr:row>
      <xdr:rowOff>383666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0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23148" r="695" b="8333"/>
        <a:stretch/>
      </xdr:blipFill>
      <xdr:spPr>
        <a:xfrm>
          <a:off x="2209800" y="39262050"/>
          <a:ext cx="1514475" cy="783715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62</xdr:row>
      <xdr:rowOff>95251</xdr:rowOff>
    </xdr:from>
    <xdr:to>
      <xdr:col>2</xdr:col>
      <xdr:colOff>1564522</xdr:colOff>
      <xdr:row>63</xdr:row>
      <xdr:rowOff>390525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219325" y="28051126"/>
          <a:ext cx="1497847" cy="800100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78</xdr:row>
      <xdr:rowOff>57150</xdr:rowOff>
    </xdr:from>
    <xdr:to>
      <xdr:col>2</xdr:col>
      <xdr:colOff>1571625</xdr:colOff>
      <xdr:row>79</xdr:row>
      <xdr:rowOff>352425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-2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8850" y="37280850"/>
          <a:ext cx="1495425" cy="771525"/>
        </a:xfrm>
        <a:prstGeom prst="rect">
          <a:avLst/>
        </a:prstGeom>
      </xdr:spPr>
    </xdr:pic>
    <xdr:clientData/>
  </xdr:twoCellAnchor>
  <xdr:oneCellAnchor>
    <xdr:from>
      <xdr:col>2</xdr:col>
      <xdr:colOff>111500</xdr:colOff>
      <xdr:row>48</xdr:row>
      <xdr:rowOff>16249</xdr:rowOff>
    </xdr:from>
    <xdr:ext cx="1406412" cy="907676"/>
    <xdr:pic>
      <xdr:nvPicPr>
        <xdr:cNvPr id="45" name="Picture 44">
          <a:extLst>
            <a:ext uri="{FF2B5EF4-FFF2-40B4-BE49-F238E27FC236}">
              <a16:creationId xmlns:a16="http://schemas.microsoft.com/office/drawing/2014/main" xmlns="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4150" y="20190199"/>
          <a:ext cx="1406412" cy="907676"/>
        </a:xfrm>
        <a:prstGeom prst="rect">
          <a:avLst/>
        </a:prstGeom>
      </xdr:spPr>
    </xdr:pic>
    <xdr:clientData/>
  </xdr:oneCellAnchor>
  <xdr:oneCellAnchor>
    <xdr:from>
      <xdr:col>2</xdr:col>
      <xdr:colOff>38100</xdr:colOff>
      <xdr:row>70</xdr:row>
      <xdr:rowOff>95250</xdr:rowOff>
    </xdr:from>
    <xdr:ext cx="1560351" cy="885825"/>
    <xdr:pic>
      <xdr:nvPicPr>
        <xdr:cNvPr id="46" name="Picture 45">
          <a:extLst>
            <a:ext uri="{FF2B5EF4-FFF2-40B4-BE49-F238E27FC236}">
              <a16:creationId xmlns:a16="http://schemas.microsoft.com/office/drawing/2014/main" xmlns="" id="{00000000-0008-0000-00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61" b="6944"/>
        <a:stretch/>
      </xdr:blipFill>
      <xdr:spPr>
        <a:xfrm>
          <a:off x="2190750" y="15068550"/>
          <a:ext cx="1560351" cy="885825"/>
        </a:xfrm>
        <a:prstGeom prst="rect">
          <a:avLst/>
        </a:prstGeom>
      </xdr:spPr>
    </xdr:pic>
    <xdr:clientData/>
  </xdr:oneCellAnchor>
  <xdr:twoCellAnchor editAs="oneCell">
    <xdr:from>
      <xdr:col>2</xdr:col>
      <xdr:colOff>171449</xdr:colOff>
      <xdr:row>14</xdr:row>
      <xdr:rowOff>85725</xdr:rowOff>
    </xdr:from>
    <xdr:to>
      <xdr:col>2</xdr:col>
      <xdr:colOff>1552575</xdr:colOff>
      <xdr:row>15</xdr:row>
      <xdr:rowOff>415832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xmlns="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BEBA8EAE-BF5A-486C-A8C5-ECC9F3942E4B}">
              <a14:imgProps xmlns:a14="http://schemas.microsoft.com/office/drawing/2010/main">
                <a14:imgLayer r:embed="rId54">
                  <a14:imgEffect>
                    <a14:brightnessContrast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24099" y="5972175"/>
          <a:ext cx="1381126" cy="853982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</xdr:row>
      <xdr:rowOff>95253</xdr:rowOff>
    </xdr:from>
    <xdr:to>
      <xdr:col>2</xdr:col>
      <xdr:colOff>1552576</xdr:colOff>
      <xdr:row>13</xdr:row>
      <xdr:rowOff>466726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xmlns="" id="{00000000-0008-0000-0000-00003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69" t="10280" r="52293" b="41433"/>
        <a:stretch/>
      </xdr:blipFill>
      <xdr:spPr>
        <a:xfrm rot="5400000">
          <a:off x="2590801" y="4762502"/>
          <a:ext cx="847723" cy="1381126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44</xdr:row>
      <xdr:rowOff>47625</xdr:rowOff>
    </xdr:from>
    <xdr:to>
      <xdr:col>2</xdr:col>
      <xdr:colOff>1540044</xdr:colOff>
      <xdr:row>45</xdr:row>
      <xdr:rowOff>450849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xmlns="" id="{00000000-0008-0000-0000-00003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1948" b="23810"/>
        <a:stretch/>
      </xdr:blipFill>
      <xdr:spPr>
        <a:xfrm>
          <a:off x="2276475" y="18145125"/>
          <a:ext cx="1416219" cy="898524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24</xdr:row>
      <xdr:rowOff>57150</xdr:rowOff>
    </xdr:from>
    <xdr:to>
      <xdr:col>2</xdr:col>
      <xdr:colOff>1562099</xdr:colOff>
      <xdr:row>25</xdr:row>
      <xdr:rowOff>469458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xmlns="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257425" y="10001250"/>
          <a:ext cx="1457324" cy="9266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38101</xdr:colOff>
      <xdr:row>0</xdr:row>
      <xdr:rowOff>76199</xdr:rowOff>
    </xdr:from>
    <xdr:to>
      <xdr:col>0</xdr:col>
      <xdr:colOff>1609726</xdr:colOff>
      <xdr:row>0</xdr:row>
      <xdr:rowOff>371474</xdr:rowOff>
    </xdr:to>
    <xdr:pic>
      <xdr:nvPicPr>
        <xdr:cNvPr id="2" name="Picture 1" descr="Vinaquartz Logo.JPG">
          <a:extLst>
            <a:ext uri="{FF2B5EF4-FFF2-40B4-BE49-F238E27FC236}">
              <a16:creationId xmlns:a16="http://schemas.microsoft.com/office/drawing/2014/main" xmlns="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 t="7391" b="8261"/>
        <a:stretch>
          <a:fillRect/>
        </a:stretch>
      </xdr:blipFill>
      <xdr:spPr>
        <a:xfrm>
          <a:off x="38101" y="76199"/>
          <a:ext cx="1571625" cy="295275"/>
        </a:xfrm>
        <a:prstGeom prst="rect">
          <a:avLst/>
        </a:prstGeom>
      </xdr:spPr>
    </xdr:pic>
    <xdr:clientData/>
  </xdr:twoCellAnchor>
  <xdr:twoCellAnchor editAs="oneCell">
    <xdr:from>
      <xdr:col>2</xdr:col>
      <xdr:colOff>107576</xdr:colOff>
      <xdr:row>6</xdr:row>
      <xdr:rowOff>119133</xdr:rowOff>
    </xdr:from>
    <xdr:to>
      <xdr:col>2</xdr:col>
      <xdr:colOff>1532963</xdr:colOff>
      <xdr:row>7</xdr:row>
      <xdr:rowOff>414402</xdr:rowOff>
    </xdr:to>
    <xdr:pic>
      <xdr:nvPicPr>
        <xdr:cNvPr id="45" name="Picture 44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10629575-9688-4C0E-A4A5-7AC14BD284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8453" b="43383"/>
        <a:stretch/>
      </xdr:blipFill>
      <xdr:spPr>
        <a:xfrm>
          <a:off x="2850776" y="2028615"/>
          <a:ext cx="1425387" cy="806258"/>
        </a:xfrm>
        <a:prstGeom prst="rect">
          <a:avLst/>
        </a:prstGeom>
      </xdr:spPr>
    </xdr:pic>
    <xdr:clientData/>
  </xdr:twoCellAnchor>
  <xdr:twoCellAnchor editAs="oneCell">
    <xdr:from>
      <xdr:col>2</xdr:col>
      <xdr:colOff>125506</xdr:colOff>
      <xdr:row>8</xdr:row>
      <xdr:rowOff>105590</xdr:rowOff>
    </xdr:from>
    <xdr:to>
      <xdr:col>2</xdr:col>
      <xdr:colOff>1532965</xdr:colOff>
      <xdr:row>9</xdr:row>
      <xdr:rowOff>403411</xdr:rowOff>
    </xdr:to>
    <xdr:pic>
      <xdr:nvPicPr>
        <xdr:cNvPr id="47" name="Picture 46" descr="A close up of a beach&#10;&#10;Description automatically generated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8D69B046-9A82-4F6B-98FB-8DFF92ED4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68706" y="3037049"/>
          <a:ext cx="1407459" cy="808809"/>
        </a:xfrm>
        <a:prstGeom prst="rect">
          <a:avLst/>
        </a:prstGeom>
      </xdr:spPr>
    </xdr:pic>
    <xdr:clientData/>
  </xdr:twoCellAnchor>
  <xdr:twoCellAnchor editAs="oneCell">
    <xdr:from>
      <xdr:col>2</xdr:col>
      <xdr:colOff>134472</xdr:colOff>
      <xdr:row>10</xdr:row>
      <xdr:rowOff>107577</xdr:rowOff>
    </xdr:from>
    <xdr:to>
      <xdr:col>2</xdr:col>
      <xdr:colOff>1532966</xdr:colOff>
      <xdr:row>11</xdr:row>
      <xdr:rowOff>412376</xdr:rowOff>
    </xdr:to>
    <xdr:pic>
      <xdr:nvPicPr>
        <xdr:cNvPr id="49" name="Picture 48" descr="A close up of a beach&#10;&#10;Description automatically generated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5B869CAE-B428-4DD7-80FB-48C031C80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7672" y="4061012"/>
          <a:ext cx="1398494" cy="815788"/>
        </a:xfrm>
        <a:prstGeom prst="rect">
          <a:avLst/>
        </a:prstGeom>
      </xdr:spPr>
    </xdr:pic>
    <xdr:clientData/>
  </xdr:twoCellAnchor>
  <xdr:twoCellAnchor editAs="oneCell">
    <xdr:from>
      <xdr:col>2</xdr:col>
      <xdr:colOff>125506</xdr:colOff>
      <xdr:row>12</xdr:row>
      <xdr:rowOff>120503</xdr:rowOff>
    </xdr:from>
    <xdr:to>
      <xdr:col>2</xdr:col>
      <xdr:colOff>1559859</xdr:colOff>
      <xdr:row>13</xdr:row>
      <xdr:rowOff>458863</xdr:rowOff>
    </xdr:to>
    <xdr:pic>
      <xdr:nvPicPr>
        <xdr:cNvPr id="51" name="Picture 50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F8AB141C-C74D-469D-8B4D-F4338D5C3A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68706" y="5095915"/>
          <a:ext cx="1434353" cy="849348"/>
        </a:xfrm>
        <a:prstGeom prst="rect">
          <a:avLst/>
        </a:prstGeom>
      </xdr:spPr>
    </xdr:pic>
    <xdr:clientData/>
  </xdr:twoCellAnchor>
  <xdr:twoCellAnchor editAs="oneCell">
    <xdr:from>
      <xdr:col>2</xdr:col>
      <xdr:colOff>134471</xdr:colOff>
      <xdr:row>16</xdr:row>
      <xdr:rowOff>100471</xdr:rowOff>
    </xdr:from>
    <xdr:to>
      <xdr:col>2</xdr:col>
      <xdr:colOff>1532965</xdr:colOff>
      <xdr:row>17</xdr:row>
      <xdr:rowOff>421340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7671" y="7119836"/>
          <a:ext cx="1398494" cy="831857"/>
        </a:xfrm>
        <a:prstGeom prst="rect">
          <a:avLst/>
        </a:prstGeom>
      </xdr:spPr>
    </xdr:pic>
    <xdr:clientData/>
  </xdr:twoCellAnchor>
  <xdr:twoCellAnchor editAs="oneCell">
    <xdr:from>
      <xdr:col>2</xdr:col>
      <xdr:colOff>125506</xdr:colOff>
      <xdr:row>14</xdr:row>
      <xdr:rowOff>114654</xdr:rowOff>
    </xdr:from>
    <xdr:to>
      <xdr:col>2</xdr:col>
      <xdr:colOff>1541929</xdr:colOff>
      <xdr:row>15</xdr:row>
      <xdr:rowOff>351988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68706" y="6112042"/>
          <a:ext cx="1416423" cy="748322"/>
        </a:xfrm>
        <a:prstGeom prst="rect">
          <a:avLst/>
        </a:prstGeom>
      </xdr:spPr>
    </xdr:pic>
    <xdr:clientData/>
  </xdr:twoCellAnchor>
  <xdr:twoCellAnchor editAs="oneCell">
    <xdr:from>
      <xdr:col>2</xdr:col>
      <xdr:colOff>152399</xdr:colOff>
      <xdr:row>20</xdr:row>
      <xdr:rowOff>107576</xdr:rowOff>
    </xdr:from>
    <xdr:to>
      <xdr:col>2</xdr:col>
      <xdr:colOff>1559858</xdr:colOff>
      <xdr:row>21</xdr:row>
      <xdr:rowOff>394448</xdr:rowOff>
    </xdr:to>
    <xdr:pic>
      <xdr:nvPicPr>
        <xdr:cNvPr id="64" name="Picture 63" descr="A picture containing white, standing, man, beach&#10;&#10;Description automatically generated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CE5248B3-9937-4439-A1A8-C2D283E94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95599" y="9170894"/>
          <a:ext cx="1407459" cy="797860"/>
        </a:xfrm>
        <a:prstGeom prst="rect">
          <a:avLst/>
        </a:prstGeom>
      </xdr:spPr>
    </xdr:pic>
    <xdr:clientData/>
  </xdr:twoCellAnchor>
  <xdr:twoCellAnchor editAs="oneCell">
    <xdr:from>
      <xdr:col>2</xdr:col>
      <xdr:colOff>125506</xdr:colOff>
      <xdr:row>18</xdr:row>
      <xdr:rowOff>98612</xdr:rowOff>
    </xdr:from>
    <xdr:to>
      <xdr:col>2</xdr:col>
      <xdr:colOff>1550894</xdr:colOff>
      <xdr:row>19</xdr:row>
      <xdr:rowOff>376518</xdr:rowOff>
    </xdr:to>
    <xdr:pic>
      <xdr:nvPicPr>
        <xdr:cNvPr id="65" name="Picture 64">
          <a:extLst>
            <a:ext uri="{FF2B5EF4-FFF2-40B4-BE49-F238E27FC236}">
              <a16:creationId xmlns="" xmlns:r="http://schemas.openxmlformats.org/officeDocument/2006/relationships" xmlns:p="http://schemas.openxmlformats.org/presentationml/2006/main" xmlns:a16="http://schemas.microsoft.com/office/drawing/2014/main" xmlns:lc="http://schemas.openxmlformats.org/drawingml/2006/lockedCanvas" id="{EB507584-6CE7-4157-9133-06982E363C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print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rightnessContrast bright="4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b="30244"/>
        <a:stretch/>
      </xdr:blipFill>
      <xdr:spPr>
        <a:xfrm>
          <a:off x="2868706" y="8139953"/>
          <a:ext cx="1425388" cy="788894"/>
        </a:xfrm>
        <a:prstGeom prst="rect">
          <a:avLst/>
        </a:prstGeom>
      </xdr:spPr>
    </xdr:pic>
    <xdr:clientData/>
  </xdr:twoCellAnchor>
  <xdr:twoCellAnchor editAs="oneCell">
    <xdr:from>
      <xdr:col>2</xdr:col>
      <xdr:colOff>143434</xdr:colOff>
      <xdr:row>22</xdr:row>
      <xdr:rowOff>125509</xdr:rowOff>
    </xdr:from>
    <xdr:to>
      <xdr:col>2</xdr:col>
      <xdr:colOff>1595717</xdr:colOff>
      <xdr:row>23</xdr:row>
      <xdr:rowOff>412380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xmlns="" id="{00000000-0008-0000-01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69" t="10280" r="52293" b="41433"/>
        <a:stretch/>
      </xdr:blipFill>
      <xdr:spPr>
        <a:xfrm rot="5400000">
          <a:off x="3213846" y="9883591"/>
          <a:ext cx="797859" cy="145228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38101</xdr:colOff>
      <xdr:row>0</xdr:row>
      <xdr:rowOff>76199</xdr:rowOff>
    </xdr:from>
    <xdr:to>
      <xdr:col>0</xdr:col>
      <xdr:colOff>1609726</xdr:colOff>
      <xdr:row>0</xdr:row>
      <xdr:rowOff>371474</xdr:rowOff>
    </xdr:to>
    <xdr:pic>
      <xdr:nvPicPr>
        <xdr:cNvPr id="2" name="Picture 1" descr="Vinaquartz Logo.JPG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 t="7391" b="8261"/>
        <a:stretch>
          <a:fillRect/>
        </a:stretch>
      </xdr:blipFill>
      <xdr:spPr>
        <a:xfrm>
          <a:off x="38101" y="76199"/>
          <a:ext cx="1571625" cy="295275"/>
        </a:xfrm>
        <a:prstGeom prst="rect">
          <a:avLst/>
        </a:prstGeom>
      </xdr:spPr>
    </xdr:pic>
    <xdr:clientData/>
  </xdr:twoCellAnchor>
  <xdr:twoCellAnchor editAs="oneCell">
    <xdr:from>
      <xdr:col>2</xdr:col>
      <xdr:colOff>41274</xdr:colOff>
      <xdr:row>66</xdr:row>
      <xdr:rowOff>92073</xdr:rowOff>
    </xdr:from>
    <xdr:to>
      <xdr:col>2</xdr:col>
      <xdr:colOff>1510074</xdr:colOff>
      <xdr:row>67</xdr:row>
      <xdr:rowOff>420921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rightnessContrast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0731" r="-295" b="12500"/>
        <a:stretch/>
      </xdr:blipFill>
      <xdr:spPr>
        <a:xfrm>
          <a:off x="2622549" y="31057848"/>
          <a:ext cx="1468800" cy="843198"/>
        </a:xfrm>
        <a:prstGeom prst="rect">
          <a:avLst/>
        </a:prstGeom>
      </xdr:spPr>
    </xdr:pic>
    <xdr:clientData/>
  </xdr:twoCellAnchor>
  <xdr:twoCellAnchor editAs="oneCell">
    <xdr:from>
      <xdr:col>2</xdr:col>
      <xdr:colOff>121872</xdr:colOff>
      <xdr:row>40</xdr:row>
      <xdr:rowOff>34241</xdr:rowOff>
    </xdr:from>
    <xdr:to>
      <xdr:col>2</xdr:col>
      <xdr:colOff>1538091</xdr:colOff>
      <xdr:row>41</xdr:row>
      <xdr:rowOff>464121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00000000-0008-0000-0200-00000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104" t="49621" r="43844" b="29942"/>
        <a:stretch/>
      </xdr:blipFill>
      <xdr:spPr>
        <a:xfrm rot="10800000">
          <a:off x="2703147" y="18207941"/>
          <a:ext cx="1416219" cy="925180"/>
        </a:xfrm>
        <a:prstGeom prst="rect">
          <a:avLst/>
        </a:prstGeom>
      </xdr:spPr>
    </xdr:pic>
    <xdr:clientData/>
  </xdr:twoCellAnchor>
  <xdr:twoCellAnchor editAs="oneCell">
    <xdr:from>
      <xdr:col>2</xdr:col>
      <xdr:colOff>136527</xdr:colOff>
      <xdr:row>26</xdr:row>
      <xdr:rowOff>50799</xdr:rowOff>
    </xdr:from>
    <xdr:to>
      <xdr:col>2</xdr:col>
      <xdr:colOff>1524000</xdr:colOff>
      <xdr:row>27</xdr:row>
      <xdr:rowOff>466290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00000000-0008-0000-0200-00000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23110"/>
        <a:stretch/>
      </xdr:blipFill>
      <xdr:spPr>
        <a:xfrm>
          <a:off x="2717802" y="11023599"/>
          <a:ext cx="1387473" cy="929841"/>
        </a:xfrm>
        <a:prstGeom prst="rect">
          <a:avLst/>
        </a:prstGeom>
      </xdr:spPr>
    </xdr:pic>
    <xdr:clientData/>
  </xdr:twoCellAnchor>
  <xdr:twoCellAnchor editAs="oneCell">
    <xdr:from>
      <xdr:col>2</xdr:col>
      <xdr:colOff>85726</xdr:colOff>
      <xdr:row>22</xdr:row>
      <xdr:rowOff>69850</xdr:rowOff>
    </xdr:from>
    <xdr:to>
      <xdr:col>2</xdr:col>
      <xdr:colOff>1562100</xdr:colOff>
      <xdr:row>23</xdr:row>
      <xdr:rowOff>482889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1" y="8985250"/>
          <a:ext cx="1476374" cy="927389"/>
        </a:xfrm>
        <a:prstGeom prst="rect">
          <a:avLst/>
        </a:prstGeom>
      </xdr:spPr>
    </xdr:pic>
    <xdr:clientData/>
  </xdr:twoCellAnchor>
  <xdr:twoCellAnchor editAs="oneCell">
    <xdr:from>
      <xdr:col>2</xdr:col>
      <xdr:colOff>115809</xdr:colOff>
      <xdr:row>84</xdr:row>
      <xdr:rowOff>41276</xdr:rowOff>
    </xdr:from>
    <xdr:to>
      <xdr:col>2</xdr:col>
      <xdr:colOff>1584609</xdr:colOff>
      <xdr:row>85</xdr:row>
      <xdr:rowOff>484176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xmlns="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7084" y="40217726"/>
          <a:ext cx="1468800" cy="9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123824</xdr:colOff>
      <xdr:row>34</xdr:row>
      <xdr:rowOff>36978</xdr:rowOff>
    </xdr:from>
    <xdr:to>
      <xdr:col>2</xdr:col>
      <xdr:colOff>1514475</xdr:colOff>
      <xdr:row>35</xdr:row>
      <xdr:rowOff>488546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xmlns="" id="{00000000-0008-0000-02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607" r="15863" b="32940"/>
        <a:stretch/>
      </xdr:blipFill>
      <xdr:spPr>
        <a:xfrm>
          <a:off x="2705099" y="15124578"/>
          <a:ext cx="1390651" cy="965918"/>
        </a:xfrm>
        <a:prstGeom prst="rect">
          <a:avLst/>
        </a:prstGeom>
      </xdr:spPr>
    </xdr:pic>
    <xdr:clientData/>
  </xdr:twoCellAnchor>
  <xdr:twoCellAnchor editAs="oneCell">
    <xdr:from>
      <xdr:col>2</xdr:col>
      <xdr:colOff>90768</xdr:colOff>
      <xdr:row>50</xdr:row>
      <xdr:rowOff>35298</xdr:rowOff>
    </xdr:from>
    <xdr:to>
      <xdr:col>2</xdr:col>
      <xdr:colOff>1518817</xdr:colOff>
      <xdr:row>51</xdr:row>
      <xdr:rowOff>447676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72043" y="23257248"/>
          <a:ext cx="1428049" cy="907678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82</xdr:row>
      <xdr:rowOff>119219</xdr:rowOff>
    </xdr:from>
    <xdr:to>
      <xdr:col>2</xdr:col>
      <xdr:colOff>1533525</xdr:colOff>
      <xdr:row>83</xdr:row>
      <xdr:rowOff>425129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xmlns="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4625" y="39266969"/>
          <a:ext cx="1400175" cy="820260"/>
        </a:xfrm>
        <a:prstGeom prst="rect">
          <a:avLst/>
        </a:prstGeom>
      </xdr:spPr>
    </xdr:pic>
    <xdr:clientData/>
  </xdr:twoCellAnchor>
  <xdr:twoCellAnchor editAs="oneCell">
    <xdr:from>
      <xdr:col>2</xdr:col>
      <xdr:colOff>85725</xdr:colOff>
      <xdr:row>36</xdr:row>
      <xdr:rowOff>49890</xdr:rowOff>
    </xdr:from>
    <xdr:to>
      <xdr:col>2</xdr:col>
      <xdr:colOff>1552575</xdr:colOff>
      <xdr:row>37</xdr:row>
      <xdr:rowOff>476248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67000" y="16166190"/>
          <a:ext cx="1466850" cy="940708"/>
        </a:xfrm>
        <a:prstGeom prst="rect">
          <a:avLst/>
        </a:prstGeom>
      </xdr:spPr>
    </xdr:pic>
    <xdr:clientData/>
  </xdr:twoCellAnchor>
  <xdr:twoCellAnchor editAs="oneCell">
    <xdr:from>
      <xdr:col>2</xdr:col>
      <xdr:colOff>85724</xdr:colOff>
      <xdr:row>38</xdr:row>
      <xdr:rowOff>40742</xdr:rowOff>
    </xdr:from>
    <xdr:to>
      <xdr:col>2</xdr:col>
      <xdr:colOff>1533525</xdr:colOff>
      <xdr:row>39</xdr:row>
      <xdr:rowOff>462795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xmlns="" id="{00000000-0008-0000-02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7613" b="28417"/>
        <a:stretch/>
      </xdr:blipFill>
      <xdr:spPr>
        <a:xfrm>
          <a:off x="2666999" y="17185742"/>
          <a:ext cx="1447801" cy="936403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142876</xdr:colOff>
      <xdr:row>42</xdr:row>
      <xdr:rowOff>57150</xdr:rowOff>
    </xdr:from>
    <xdr:to>
      <xdr:col>2</xdr:col>
      <xdr:colOff>1523194</xdr:colOff>
      <xdr:row>43</xdr:row>
      <xdr:rowOff>480250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00000000-0008-0000-02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67" t="46237" r="36021" b="29534"/>
        <a:stretch/>
      </xdr:blipFill>
      <xdr:spPr>
        <a:xfrm>
          <a:off x="2724151" y="19221450"/>
          <a:ext cx="1380318" cy="91840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80</xdr:row>
      <xdr:rowOff>123826</xdr:rowOff>
    </xdr:from>
    <xdr:to>
      <xdr:col>2</xdr:col>
      <xdr:colOff>1552575</xdr:colOff>
      <xdr:row>81</xdr:row>
      <xdr:rowOff>407449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xmlns="" id="{00000000-0008-0000-02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print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8441" b="7092"/>
        <a:stretch/>
      </xdr:blipFill>
      <xdr:spPr>
        <a:xfrm>
          <a:off x="2705101" y="38242876"/>
          <a:ext cx="1428749" cy="797973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76</xdr:row>
      <xdr:rowOff>123825</xdr:rowOff>
    </xdr:from>
    <xdr:to>
      <xdr:col>2</xdr:col>
      <xdr:colOff>1428751</xdr:colOff>
      <xdr:row>77</xdr:row>
      <xdr:rowOff>436416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00000000-0008-0000-02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print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5714" b="5000"/>
        <a:stretch/>
      </xdr:blipFill>
      <xdr:spPr>
        <a:xfrm>
          <a:off x="2619376" y="36233100"/>
          <a:ext cx="1390650" cy="826941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72</xdr:row>
      <xdr:rowOff>104775</xdr:rowOff>
    </xdr:from>
    <xdr:to>
      <xdr:col>2</xdr:col>
      <xdr:colOff>1496006</xdr:colOff>
      <xdr:row>73</xdr:row>
      <xdr:rowOff>447674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xmlns="" id="{00000000-0008-0000-02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BEBA8EAE-BF5A-486C-A8C5-ECC9F3942E4B}">
              <a14:imgProps xmlns:a14="http://schemas.microsoft.com/office/drawing/2010/main">
                <a14:imgLayer r:embed="rId20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525" t="14028" r="4705" b="-2173"/>
        <a:stretch/>
      </xdr:blipFill>
      <xdr:spPr>
        <a:xfrm>
          <a:off x="2609850" y="34156650"/>
          <a:ext cx="1467431" cy="857249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56</xdr:row>
      <xdr:rowOff>104776</xdr:rowOff>
    </xdr:from>
    <xdr:to>
      <xdr:col>2</xdr:col>
      <xdr:colOff>1485900</xdr:colOff>
      <xdr:row>57</xdr:row>
      <xdr:rowOff>420240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xmlns="" id="{00000000-0008-0000-02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848" b="16588"/>
        <a:stretch/>
      </xdr:blipFill>
      <xdr:spPr>
        <a:xfrm>
          <a:off x="2609851" y="26184226"/>
          <a:ext cx="1457324" cy="782189"/>
        </a:xfrm>
        <a:prstGeom prst="rect">
          <a:avLst/>
        </a:prstGeom>
      </xdr:spPr>
    </xdr:pic>
    <xdr:clientData/>
  </xdr:twoCellAnchor>
  <xdr:twoCellAnchor editAs="oneCell">
    <xdr:from>
      <xdr:col>2</xdr:col>
      <xdr:colOff>38101</xdr:colOff>
      <xdr:row>64</xdr:row>
      <xdr:rowOff>57150</xdr:rowOff>
    </xdr:from>
    <xdr:to>
      <xdr:col>2</xdr:col>
      <xdr:colOff>1513871</xdr:colOff>
      <xdr:row>65</xdr:row>
      <xdr:rowOff>400051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00000000-0008-0000-02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 cstate="print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brightnessContrast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2745" b="9805"/>
        <a:stretch/>
      </xdr:blipFill>
      <xdr:spPr>
        <a:xfrm>
          <a:off x="2619376" y="29994225"/>
          <a:ext cx="1475770" cy="857251"/>
        </a:xfrm>
        <a:prstGeom prst="rect">
          <a:avLst/>
        </a:prstGeom>
      </xdr:spPr>
    </xdr:pic>
    <xdr:clientData/>
  </xdr:twoCellAnchor>
  <xdr:twoCellAnchor editAs="oneCell">
    <xdr:from>
      <xdr:col>2</xdr:col>
      <xdr:colOff>28576</xdr:colOff>
      <xdr:row>74</xdr:row>
      <xdr:rowOff>114301</xdr:rowOff>
    </xdr:from>
    <xdr:to>
      <xdr:col>2</xdr:col>
      <xdr:colOff>1495426</xdr:colOff>
      <xdr:row>75</xdr:row>
      <xdr:rowOff>397940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xmlns="" id="{00000000-0008-0000-02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2676" b="14788"/>
        <a:stretch/>
      </xdr:blipFill>
      <xdr:spPr>
        <a:xfrm>
          <a:off x="2609851" y="35194876"/>
          <a:ext cx="1466850" cy="797989"/>
        </a:xfrm>
        <a:prstGeom prst="rect">
          <a:avLst/>
        </a:prstGeom>
      </xdr:spPr>
    </xdr:pic>
    <xdr:clientData/>
  </xdr:twoCellAnchor>
  <xdr:twoCellAnchor editAs="oneCell">
    <xdr:from>
      <xdr:col>2</xdr:col>
      <xdr:colOff>161925</xdr:colOff>
      <xdr:row>6</xdr:row>
      <xdr:rowOff>66675</xdr:rowOff>
    </xdr:from>
    <xdr:to>
      <xdr:col>2</xdr:col>
      <xdr:colOff>1562100</xdr:colOff>
      <xdr:row>7</xdr:row>
      <xdr:rowOff>462868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xmlns="" id="{00000000-0008-0000-02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393" t="32371" r="18497" b="36994"/>
        <a:stretch/>
      </xdr:blipFill>
      <xdr:spPr>
        <a:xfrm>
          <a:off x="2743200" y="2009775"/>
          <a:ext cx="1400175" cy="910543"/>
        </a:xfrm>
        <a:prstGeom prst="rect">
          <a:avLst/>
        </a:prstGeom>
      </xdr:spPr>
    </xdr:pic>
    <xdr:clientData/>
  </xdr:twoCellAnchor>
  <xdr:twoCellAnchor editAs="oneCell">
    <xdr:from>
      <xdr:col>2</xdr:col>
      <xdr:colOff>152399</xdr:colOff>
      <xdr:row>10</xdr:row>
      <xdr:rowOff>28575</xdr:rowOff>
    </xdr:from>
    <xdr:to>
      <xdr:col>2</xdr:col>
      <xdr:colOff>1533524</xdr:colOff>
      <xdr:row>11</xdr:row>
      <xdr:rowOff>434974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xmlns="" id="{00000000-0008-0000-02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090" t="29054" r="53829" b="55406"/>
        <a:stretch/>
      </xdr:blipFill>
      <xdr:spPr>
        <a:xfrm>
          <a:off x="2733674" y="3971925"/>
          <a:ext cx="1381125" cy="920749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180975</xdr:colOff>
      <xdr:row>16</xdr:row>
      <xdr:rowOff>57151</xdr:rowOff>
    </xdr:from>
    <xdr:to>
      <xdr:col>2</xdr:col>
      <xdr:colOff>1552575</xdr:colOff>
      <xdr:row>17</xdr:row>
      <xdr:rowOff>463831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xmlns="" id="{00000000-0008-0000-02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BEBA8EAE-BF5A-486C-A8C5-ECC9F3942E4B}">
              <a14:imgProps xmlns:a14="http://schemas.microsoft.com/office/drawing/2010/main">
                <a14:imgLayer r:embed="rId29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44640" t="14125" r="26627" b="71405"/>
        <a:stretch/>
      </xdr:blipFill>
      <xdr:spPr>
        <a:xfrm>
          <a:off x="2762250" y="6915151"/>
          <a:ext cx="1371600" cy="921030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18</xdr:row>
      <xdr:rowOff>66675</xdr:rowOff>
    </xdr:from>
    <xdr:to>
      <xdr:col>2</xdr:col>
      <xdr:colOff>1552575</xdr:colOff>
      <xdr:row>19</xdr:row>
      <xdr:rowOff>487186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xmlns="" id="{00000000-0008-0000-02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BEBA8EAE-BF5A-486C-A8C5-ECC9F3942E4B}">
              <a14:imgProps xmlns:a14="http://schemas.microsoft.com/office/drawing/2010/main">
                <a14:imgLayer r:embed="rId31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9453" t="62416" r="32783" b="19051"/>
        <a:stretch/>
      </xdr:blipFill>
      <xdr:spPr>
        <a:xfrm>
          <a:off x="2705101" y="7953375"/>
          <a:ext cx="1428749" cy="934861"/>
        </a:xfrm>
        <a:prstGeom prst="rect">
          <a:avLst/>
        </a:prstGeom>
      </xdr:spPr>
    </xdr:pic>
    <xdr:clientData/>
  </xdr:twoCellAnchor>
  <xdr:twoCellAnchor editAs="oneCell">
    <xdr:from>
      <xdr:col>2</xdr:col>
      <xdr:colOff>66676</xdr:colOff>
      <xdr:row>60</xdr:row>
      <xdr:rowOff>66675</xdr:rowOff>
    </xdr:from>
    <xdr:to>
      <xdr:col>2</xdr:col>
      <xdr:colOff>1517104</xdr:colOff>
      <xdr:row>61</xdr:row>
      <xdr:rowOff>428625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xmlns="" id="{00000000-0008-0000-02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 cstate="print">
          <a:extLst>
            <a:ext uri="{BEBA8EAE-BF5A-486C-A8C5-ECC9F3942E4B}">
              <a14:imgProps xmlns:a14="http://schemas.microsoft.com/office/drawing/2010/main">
                <a14:imgLayer r:embed="rId33">
                  <a14:imgEffect>
                    <a14:brightnessContrast bright="20000"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12963" b="6481"/>
        <a:stretch/>
      </xdr:blipFill>
      <xdr:spPr>
        <a:xfrm>
          <a:off x="2647951" y="28041600"/>
          <a:ext cx="1450428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68</xdr:row>
      <xdr:rowOff>85725</xdr:rowOff>
    </xdr:from>
    <xdr:to>
      <xdr:col>2</xdr:col>
      <xdr:colOff>1524000</xdr:colOff>
      <xdr:row>69</xdr:row>
      <xdr:rowOff>388804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xmlns="" id="{00000000-0008-0000-0200-00001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5500" t="20000" r="5999" b="14666"/>
        <a:stretch/>
      </xdr:blipFill>
      <xdr:spPr>
        <a:xfrm>
          <a:off x="2628900" y="32080200"/>
          <a:ext cx="1476375" cy="817429"/>
        </a:xfrm>
        <a:prstGeom prst="rect">
          <a:avLst/>
        </a:prstGeom>
      </xdr:spPr>
    </xdr:pic>
    <xdr:clientData/>
  </xdr:twoCellAnchor>
  <xdr:twoCellAnchor editAs="oneCell">
    <xdr:from>
      <xdr:col>2</xdr:col>
      <xdr:colOff>85726</xdr:colOff>
      <xdr:row>32</xdr:row>
      <xdr:rowOff>47626</xdr:rowOff>
    </xdr:from>
    <xdr:to>
      <xdr:col>2</xdr:col>
      <xdr:colOff>1519671</xdr:colOff>
      <xdr:row>33</xdr:row>
      <xdr:rowOff>476251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xmlns="" id="{00000000-0008-0000-0200-00001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571" t="17481" r="34920" b="70703"/>
        <a:stretch/>
      </xdr:blipFill>
      <xdr:spPr>
        <a:xfrm>
          <a:off x="2667001" y="14106526"/>
          <a:ext cx="1433945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123826</xdr:colOff>
      <xdr:row>28</xdr:row>
      <xdr:rowOff>28575</xdr:rowOff>
    </xdr:from>
    <xdr:to>
      <xdr:col>2</xdr:col>
      <xdr:colOff>1543050</xdr:colOff>
      <xdr:row>29</xdr:row>
      <xdr:rowOff>466348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xmlns="" id="{00000000-0008-0000-0200-00001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264" t="42913" r="37711" b="33590"/>
        <a:stretch/>
      </xdr:blipFill>
      <xdr:spPr>
        <a:xfrm>
          <a:off x="2705101" y="12030075"/>
          <a:ext cx="1419224" cy="952123"/>
        </a:xfrm>
        <a:prstGeom prst="rect">
          <a:avLst/>
        </a:prstGeom>
      </xdr:spPr>
    </xdr:pic>
    <xdr:clientData/>
  </xdr:twoCellAnchor>
  <xdr:twoCellAnchor editAs="oneCell">
    <xdr:from>
      <xdr:col>2</xdr:col>
      <xdr:colOff>95251</xdr:colOff>
      <xdr:row>46</xdr:row>
      <xdr:rowOff>85724</xdr:rowOff>
    </xdr:from>
    <xdr:to>
      <xdr:col>2</xdr:col>
      <xdr:colOff>1545432</xdr:colOff>
      <xdr:row>47</xdr:row>
      <xdr:rowOff>504826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xmlns="" id="{00000000-0008-0000-02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26337" t="40076" r="23855" b="17175"/>
        <a:stretch/>
      </xdr:blipFill>
      <xdr:spPr>
        <a:xfrm>
          <a:off x="2676526" y="21231224"/>
          <a:ext cx="1450181" cy="933452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30</xdr:row>
      <xdr:rowOff>57150</xdr:rowOff>
    </xdr:from>
    <xdr:to>
      <xdr:col>2</xdr:col>
      <xdr:colOff>1533525</xdr:colOff>
      <xdr:row>31</xdr:row>
      <xdr:rowOff>476249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xmlns="" id="{00000000-0008-0000-02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7597" b="75948"/>
        <a:stretch/>
      </xdr:blipFill>
      <xdr:spPr>
        <a:xfrm>
          <a:off x="2676525" y="13087350"/>
          <a:ext cx="1438275" cy="933449"/>
        </a:xfrm>
        <a:prstGeom prst="rect">
          <a:avLst/>
        </a:prstGeom>
      </xdr:spPr>
    </xdr:pic>
    <xdr:clientData/>
  </xdr:twoCellAnchor>
  <xdr:twoCellAnchor editAs="oneCell">
    <xdr:from>
      <xdr:col>2</xdr:col>
      <xdr:colOff>152399</xdr:colOff>
      <xdr:row>8</xdr:row>
      <xdr:rowOff>66675</xdr:rowOff>
    </xdr:from>
    <xdr:to>
      <xdr:col>2</xdr:col>
      <xdr:colOff>1543050</xdr:colOff>
      <xdr:row>9</xdr:row>
      <xdr:rowOff>447674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xmlns="" id="{00000000-0008-0000-0200-00001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212" t="25138" r="6411" b="37360"/>
        <a:stretch/>
      </xdr:blipFill>
      <xdr:spPr>
        <a:xfrm>
          <a:off x="2733674" y="3038475"/>
          <a:ext cx="1390651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</xdr:colOff>
      <xdr:row>88</xdr:row>
      <xdr:rowOff>95250</xdr:rowOff>
    </xdr:from>
    <xdr:to>
      <xdr:col>2</xdr:col>
      <xdr:colOff>1613711</xdr:colOff>
      <xdr:row>89</xdr:row>
      <xdr:rowOff>400049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xmlns="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5575" y="42329100"/>
          <a:ext cx="1499411" cy="819149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54</xdr:row>
      <xdr:rowOff>57150</xdr:rowOff>
    </xdr:from>
    <xdr:to>
      <xdr:col>2</xdr:col>
      <xdr:colOff>1485900</xdr:colOff>
      <xdr:row>55</xdr:row>
      <xdr:rowOff>308967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xmlns="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05100" y="25260300"/>
          <a:ext cx="1362075" cy="766167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52</xdr:row>
      <xdr:rowOff>76200</xdr:rowOff>
    </xdr:from>
    <xdr:to>
      <xdr:col>2</xdr:col>
      <xdr:colOff>1504950</xdr:colOff>
      <xdr:row>53</xdr:row>
      <xdr:rowOff>451850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xmlns="" id="{00000000-0008-0000-0200-00002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240" t="44957" r="30922" b="31069"/>
        <a:stretch/>
      </xdr:blipFill>
      <xdr:spPr>
        <a:xfrm>
          <a:off x="2686050" y="24288750"/>
          <a:ext cx="1400175" cy="870950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58</xdr:row>
      <xdr:rowOff>66676</xdr:rowOff>
    </xdr:from>
    <xdr:to>
      <xdr:col>2</xdr:col>
      <xdr:colOff>1552575</xdr:colOff>
      <xdr:row>59</xdr:row>
      <xdr:rowOff>415245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xmlns="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38425" y="27089101"/>
          <a:ext cx="1495425" cy="824819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86</xdr:row>
      <xdr:rowOff>114300</xdr:rowOff>
    </xdr:from>
    <xdr:to>
      <xdr:col>2</xdr:col>
      <xdr:colOff>1571625</xdr:colOff>
      <xdr:row>87</xdr:row>
      <xdr:rowOff>383666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xmlns="" id="{00000000-0008-0000-02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23148" r="695" b="8333"/>
        <a:stretch/>
      </xdr:blipFill>
      <xdr:spPr>
        <a:xfrm>
          <a:off x="2638425" y="41319450"/>
          <a:ext cx="1514475" cy="783716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62</xdr:row>
      <xdr:rowOff>95251</xdr:rowOff>
    </xdr:from>
    <xdr:to>
      <xdr:col>2</xdr:col>
      <xdr:colOff>1564522</xdr:colOff>
      <xdr:row>63</xdr:row>
      <xdr:rowOff>390525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xmlns="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647950" y="29022676"/>
          <a:ext cx="1497847" cy="800099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78</xdr:row>
      <xdr:rowOff>57150</xdr:rowOff>
    </xdr:from>
    <xdr:to>
      <xdr:col>2</xdr:col>
      <xdr:colOff>1571625</xdr:colOff>
      <xdr:row>79</xdr:row>
      <xdr:rowOff>352425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xmlns="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BEBA8EAE-BF5A-486C-A8C5-ECC9F3942E4B}">
              <a14:imgProps xmlns:a14="http://schemas.microsoft.com/office/drawing/2010/main">
                <a14:imgLayer r:embed="rId49">
                  <a14:imgEffect>
                    <a14:brightnessContrast bright="-2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57475" y="37223700"/>
          <a:ext cx="1495425" cy="771525"/>
        </a:xfrm>
        <a:prstGeom prst="rect">
          <a:avLst/>
        </a:prstGeom>
      </xdr:spPr>
    </xdr:pic>
    <xdr:clientData/>
  </xdr:twoCellAnchor>
  <xdr:oneCellAnchor>
    <xdr:from>
      <xdr:col>2</xdr:col>
      <xdr:colOff>111500</xdr:colOff>
      <xdr:row>48</xdr:row>
      <xdr:rowOff>16249</xdr:rowOff>
    </xdr:from>
    <xdr:ext cx="1406412" cy="907676"/>
    <xdr:pic>
      <xdr:nvPicPr>
        <xdr:cNvPr id="38" name="Picture 37">
          <a:extLst>
            <a:ext uri="{FF2B5EF4-FFF2-40B4-BE49-F238E27FC236}">
              <a16:creationId xmlns:a16="http://schemas.microsoft.com/office/drawing/2014/main" xmlns="" id="{00000000-0008-0000-02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BEBA8EAE-BF5A-486C-A8C5-ECC9F3942E4B}">
              <a14:imgProps xmlns:a14="http://schemas.microsoft.com/office/drawing/2010/main">
                <a14:imgLayer r:embed="rId51">
                  <a14:imgEffect>
                    <a14:brightnessContrast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775" y="22247599"/>
          <a:ext cx="1406412" cy="907676"/>
        </a:xfrm>
        <a:prstGeom prst="rect">
          <a:avLst/>
        </a:prstGeom>
      </xdr:spPr>
    </xdr:pic>
    <xdr:clientData/>
  </xdr:oneCellAnchor>
  <xdr:oneCellAnchor>
    <xdr:from>
      <xdr:col>2</xdr:col>
      <xdr:colOff>38100</xdr:colOff>
      <xdr:row>70</xdr:row>
      <xdr:rowOff>95250</xdr:rowOff>
    </xdr:from>
    <xdr:ext cx="1560351" cy="885825"/>
    <xdr:pic>
      <xdr:nvPicPr>
        <xdr:cNvPr id="39" name="Picture 38">
          <a:extLst>
            <a:ext uri="{FF2B5EF4-FFF2-40B4-BE49-F238E27FC236}">
              <a16:creationId xmlns:a16="http://schemas.microsoft.com/office/drawing/2014/main" xmlns="" id="{00000000-0008-0000-0200-00002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61" b="6944"/>
        <a:stretch/>
      </xdr:blipFill>
      <xdr:spPr>
        <a:xfrm>
          <a:off x="2619375" y="33118425"/>
          <a:ext cx="1560351" cy="885825"/>
        </a:xfrm>
        <a:prstGeom prst="rect">
          <a:avLst/>
        </a:prstGeom>
      </xdr:spPr>
    </xdr:pic>
    <xdr:clientData/>
  </xdr:oneCellAnchor>
  <xdr:twoCellAnchor editAs="oneCell">
    <xdr:from>
      <xdr:col>2</xdr:col>
      <xdr:colOff>171449</xdr:colOff>
      <xdr:row>14</xdr:row>
      <xdr:rowOff>85725</xdr:rowOff>
    </xdr:from>
    <xdr:to>
      <xdr:col>2</xdr:col>
      <xdr:colOff>1552575</xdr:colOff>
      <xdr:row>15</xdr:row>
      <xdr:rowOff>415832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xmlns="" id="{00000000-0008-0000-02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BEBA8EAE-BF5A-486C-A8C5-ECC9F3942E4B}">
              <a14:imgProps xmlns:a14="http://schemas.microsoft.com/office/drawing/2010/main">
                <a14:imgLayer r:embed="rId54">
                  <a14:imgEffect>
                    <a14:brightnessContrast contras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2724" y="5972175"/>
          <a:ext cx="1381126" cy="853982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12</xdr:row>
      <xdr:rowOff>95253</xdr:rowOff>
    </xdr:from>
    <xdr:to>
      <xdr:col>2</xdr:col>
      <xdr:colOff>1552576</xdr:colOff>
      <xdr:row>13</xdr:row>
      <xdr:rowOff>466726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xmlns="" id="{00000000-0008-0000-0200-00002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5" cstate="print">
          <a:extLst>
            <a:ext uri="{BEBA8EAE-BF5A-486C-A8C5-ECC9F3942E4B}">
              <a14:imgProps xmlns:a14="http://schemas.microsoft.com/office/drawing/2010/main">
                <a14:imgLayer r:embed="rId56">
                  <a14:imgEffect>
                    <a14:brightnessContrast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8069" t="10280" r="52293" b="41433"/>
        <a:stretch/>
      </xdr:blipFill>
      <xdr:spPr>
        <a:xfrm rot="5400000">
          <a:off x="3019426" y="4762502"/>
          <a:ext cx="847723" cy="1381126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44</xdr:row>
      <xdr:rowOff>47625</xdr:rowOff>
    </xdr:from>
    <xdr:to>
      <xdr:col>2</xdr:col>
      <xdr:colOff>1540044</xdr:colOff>
      <xdr:row>45</xdr:row>
      <xdr:rowOff>450849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xmlns="" id="{00000000-0008-0000-0200-00002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r="1948" b="23810"/>
        <a:stretch/>
      </xdr:blipFill>
      <xdr:spPr>
        <a:xfrm>
          <a:off x="2705100" y="20202525"/>
          <a:ext cx="1416219" cy="898524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24</xdr:row>
      <xdr:rowOff>57150</xdr:rowOff>
    </xdr:from>
    <xdr:to>
      <xdr:col>2</xdr:col>
      <xdr:colOff>1562099</xdr:colOff>
      <xdr:row>25</xdr:row>
      <xdr:rowOff>469458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xmlns="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686050" y="10001250"/>
          <a:ext cx="1457324" cy="92665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M100"/>
  <sheetViews>
    <sheetView showRuler="0" view="pageBreakPreview" topLeftCell="A4" zoomScaleNormal="100" zoomScaleSheetLayoutView="100" workbookViewId="0">
      <selection activeCell="F8" sqref="F8"/>
    </sheetView>
  </sheetViews>
  <sheetFormatPr defaultColWidth="9" defaultRowHeight="18" customHeight="1"/>
  <cols>
    <col min="1" max="1" width="17" style="1" customWidth="1"/>
    <col min="2" max="2" width="11.19921875" style="1" customWidth="1"/>
    <col min="3" max="3" width="22" style="1" customWidth="1"/>
    <col min="4" max="4" width="15" style="1" customWidth="1"/>
    <col min="5" max="5" width="12.69921875" style="7" customWidth="1"/>
    <col min="6" max="6" width="10" style="10" customWidth="1"/>
    <col min="7" max="7" width="11.69921875" style="10" customWidth="1"/>
    <col min="8" max="8" width="11.69921875" style="9" customWidth="1"/>
    <col min="9" max="9" width="7.09765625" style="1" customWidth="1"/>
    <col min="10" max="10" width="5.19921875" style="1" customWidth="1"/>
    <col min="11" max="11" width="7.5" style="1" customWidth="1"/>
    <col min="12" max="16384" width="9" style="1"/>
  </cols>
  <sheetData>
    <row r="1" spans="1:13" ht="37.5" customHeight="1">
      <c r="A1" s="56" t="s">
        <v>0</v>
      </c>
      <c r="B1" s="57"/>
      <c r="C1" s="57"/>
      <c r="D1" s="57"/>
      <c r="E1" s="57"/>
      <c r="F1" s="57"/>
      <c r="G1" s="57"/>
      <c r="H1" s="58"/>
      <c r="I1" s="11"/>
      <c r="J1" s="11"/>
      <c r="K1" s="11"/>
      <c r="M1" s="2"/>
    </row>
    <row r="2" spans="1:13" ht="22.5" customHeight="1">
      <c r="A2" s="59" t="s">
        <v>1</v>
      </c>
      <c r="B2" s="60"/>
      <c r="C2" s="60"/>
      <c r="D2" s="60"/>
      <c r="E2" s="60"/>
      <c r="F2" s="60"/>
      <c r="G2" s="60"/>
      <c r="H2" s="61"/>
      <c r="I2" s="11"/>
      <c r="J2" s="11"/>
      <c r="K2" s="11"/>
      <c r="M2" s="2"/>
    </row>
    <row r="3" spans="1:13" s="3" customFormat="1" ht="24.75" customHeight="1">
      <c r="A3" s="62" t="s">
        <v>79</v>
      </c>
      <c r="B3" s="63"/>
      <c r="C3" s="63"/>
      <c r="D3" s="63"/>
      <c r="E3" s="63"/>
      <c r="F3" s="63"/>
      <c r="G3" s="63"/>
      <c r="H3" s="64"/>
      <c r="I3" s="12"/>
      <c r="J3" s="12"/>
      <c r="K3" s="12"/>
      <c r="M3" s="2"/>
    </row>
    <row r="4" spans="1:13" ht="27.75" customHeight="1">
      <c r="A4" s="65" t="s">
        <v>2</v>
      </c>
      <c r="B4" s="66"/>
      <c r="C4" s="66"/>
      <c r="D4" s="67" t="s">
        <v>78</v>
      </c>
      <c r="E4" s="67"/>
      <c r="F4" s="67"/>
      <c r="G4" s="13" t="s">
        <v>3</v>
      </c>
      <c r="H4" s="29">
        <v>44351</v>
      </c>
      <c r="I4" s="14"/>
      <c r="J4" s="11"/>
      <c r="K4" s="11"/>
      <c r="M4" s="2"/>
    </row>
    <row r="5" spans="1:13" ht="18" customHeight="1">
      <c r="A5" s="68" t="s">
        <v>77</v>
      </c>
      <c r="B5" s="69"/>
      <c r="C5" s="69"/>
      <c r="D5" s="69"/>
      <c r="E5" s="69"/>
      <c r="F5" s="15" t="s">
        <v>4</v>
      </c>
      <c r="G5" s="30" t="s">
        <v>40</v>
      </c>
      <c r="H5" s="16"/>
      <c r="I5" s="11"/>
      <c r="J5" s="11"/>
      <c r="K5" s="11"/>
      <c r="M5" s="2"/>
    </row>
    <row r="6" spans="1:13" s="34" customFormat="1" ht="20.399999999999999">
      <c r="A6" s="17" t="s">
        <v>5</v>
      </c>
      <c r="B6" s="28" t="s">
        <v>6</v>
      </c>
      <c r="C6" s="18" t="s">
        <v>7</v>
      </c>
      <c r="D6" s="17" t="s">
        <v>8</v>
      </c>
      <c r="E6" s="17" t="s">
        <v>9</v>
      </c>
      <c r="F6" s="17" t="s">
        <v>10</v>
      </c>
      <c r="G6" s="17" t="s">
        <v>11</v>
      </c>
      <c r="H6" s="17" t="s">
        <v>12</v>
      </c>
      <c r="I6" s="33"/>
      <c r="J6" s="33"/>
      <c r="K6" s="33"/>
      <c r="M6" s="35"/>
    </row>
    <row r="7" spans="1:13" ht="40.5" customHeight="1">
      <c r="A7" s="45" t="s">
        <v>65</v>
      </c>
      <c r="B7" s="42" t="s">
        <v>38</v>
      </c>
      <c r="C7" s="43"/>
      <c r="D7" s="45" t="s">
        <v>14</v>
      </c>
      <c r="E7" s="31" t="s">
        <v>15</v>
      </c>
      <c r="F7" s="32">
        <v>46</v>
      </c>
      <c r="G7" s="32">
        <f t="shared" ref="G7:G26" si="0">ROUND(F7/$I$7,2)</f>
        <v>4.2699999999999996</v>
      </c>
      <c r="H7" s="32">
        <f t="shared" ref="H7:H26" si="1">F7*$J$7</f>
        <v>235.52</v>
      </c>
      <c r="I7" s="11">
        <v>10.763999999999999</v>
      </c>
      <c r="J7" s="11">
        <v>5.12</v>
      </c>
      <c r="K7" s="11"/>
      <c r="M7" s="2"/>
    </row>
    <row r="8" spans="1:13" ht="40.5" customHeight="1">
      <c r="A8" s="46"/>
      <c r="B8" s="47"/>
      <c r="C8" s="44"/>
      <c r="D8" s="46"/>
      <c r="E8" s="21" t="s">
        <v>16</v>
      </c>
      <c r="F8" s="22">
        <f>F7+15</f>
        <v>61</v>
      </c>
      <c r="G8" s="22">
        <f t="shared" si="0"/>
        <v>5.67</v>
      </c>
      <c r="H8" s="22">
        <f t="shared" si="1"/>
        <v>312.32</v>
      </c>
      <c r="I8" s="11"/>
      <c r="J8" s="11"/>
      <c r="K8" s="11"/>
      <c r="M8" s="2"/>
    </row>
    <row r="9" spans="1:13" ht="38.25" customHeight="1">
      <c r="A9" s="45" t="s">
        <v>64</v>
      </c>
      <c r="B9" s="42" t="s">
        <v>17</v>
      </c>
      <c r="C9" s="43"/>
      <c r="D9" s="45" t="s">
        <v>14</v>
      </c>
      <c r="E9" s="19" t="s">
        <v>15</v>
      </c>
      <c r="F9" s="20">
        <v>45</v>
      </c>
      <c r="G9" s="20">
        <f t="shared" si="0"/>
        <v>4.18</v>
      </c>
      <c r="H9" s="20">
        <f t="shared" si="1"/>
        <v>230.4</v>
      </c>
      <c r="I9" s="11">
        <v>10.763999999999999</v>
      </c>
      <c r="J9" s="11">
        <v>5.12</v>
      </c>
      <c r="K9" s="11"/>
      <c r="M9" s="2"/>
    </row>
    <row r="10" spans="1:13" ht="38.25" customHeight="1">
      <c r="A10" s="46"/>
      <c r="B10" s="42"/>
      <c r="C10" s="44"/>
      <c r="D10" s="46"/>
      <c r="E10" s="21" t="s">
        <v>16</v>
      </c>
      <c r="F10" s="22">
        <f>F9+15</f>
        <v>60</v>
      </c>
      <c r="G10" s="22">
        <f t="shared" si="0"/>
        <v>5.57</v>
      </c>
      <c r="H10" s="22">
        <f t="shared" si="1"/>
        <v>307.2</v>
      </c>
      <c r="I10" s="11"/>
      <c r="J10" s="11"/>
      <c r="K10" s="11"/>
      <c r="M10" s="2"/>
    </row>
    <row r="11" spans="1:13" ht="40.5" customHeight="1">
      <c r="A11" s="45" t="s">
        <v>63</v>
      </c>
      <c r="B11" s="47" t="s">
        <v>13</v>
      </c>
      <c r="C11" s="43"/>
      <c r="D11" s="45" t="s">
        <v>14</v>
      </c>
      <c r="E11" s="19" t="s">
        <v>15</v>
      </c>
      <c r="F11" s="20">
        <v>45</v>
      </c>
      <c r="G11" s="20">
        <f t="shared" si="0"/>
        <v>4.18</v>
      </c>
      <c r="H11" s="20">
        <f t="shared" si="1"/>
        <v>230.4</v>
      </c>
      <c r="I11" s="11">
        <v>10.763999999999999</v>
      </c>
      <c r="J11" s="11">
        <v>5.12</v>
      </c>
      <c r="K11" s="11"/>
      <c r="M11" s="2"/>
    </row>
    <row r="12" spans="1:13" ht="37.5" customHeight="1">
      <c r="A12" s="46"/>
      <c r="B12" s="47"/>
      <c r="C12" s="44"/>
      <c r="D12" s="46"/>
      <c r="E12" s="21" t="s">
        <v>16</v>
      </c>
      <c r="F12" s="22">
        <f>F11+15</f>
        <v>60</v>
      </c>
      <c r="G12" s="22">
        <f t="shared" si="0"/>
        <v>5.57</v>
      </c>
      <c r="H12" s="22">
        <f t="shared" si="1"/>
        <v>307.2</v>
      </c>
      <c r="I12" s="11"/>
      <c r="J12" s="11"/>
      <c r="K12" s="11"/>
      <c r="M12" s="2"/>
    </row>
    <row r="13" spans="1:13" ht="37.5" customHeight="1">
      <c r="A13" s="45" t="s">
        <v>39</v>
      </c>
      <c r="B13" s="47"/>
      <c r="C13" s="43"/>
      <c r="D13" s="45" t="s">
        <v>14</v>
      </c>
      <c r="E13" s="19" t="s">
        <v>15</v>
      </c>
      <c r="F13" s="20">
        <v>72</v>
      </c>
      <c r="G13" s="20">
        <f t="shared" si="0"/>
        <v>6.69</v>
      </c>
      <c r="H13" s="20">
        <f t="shared" si="1"/>
        <v>368.64</v>
      </c>
      <c r="I13" s="11">
        <v>10.763999999999999</v>
      </c>
      <c r="J13" s="11">
        <v>5.12</v>
      </c>
      <c r="K13" s="11"/>
      <c r="M13" s="2"/>
    </row>
    <row r="14" spans="1:13" ht="37.5" customHeight="1">
      <c r="A14" s="46"/>
      <c r="B14" s="47"/>
      <c r="C14" s="44"/>
      <c r="D14" s="46"/>
      <c r="E14" s="21" t="s">
        <v>16</v>
      </c>
      <c r="F14" s="22">
        <f>F13+13</f>
        <v>85</v>
      </c>
      <c r="G14" s="22">
        <f t="shared" si="0"/>
        <v>7.9</v>
      </c>
      <c r="H14" s="22">
        <f t="shared" si="1"/>
        <v>435.2</v>
      </c>
      <c r="I14" s="11"/>
      <c r="J14" s="11"/>
      <c r="K14" s="11"/>
      <c r="M14" s="2"/>
    </row>
    <row r="15" spans="1:13" ht="41.25" customHeight="1">
      <c r="A15" s="45" t="s">
        <v>61</v>
      </c>
      <c r="B15" s="47" t="s">
        <v>28</v>
      </c>
      <c r="C15" s="43"/>
      <c r="D15" s="45" t="s">
        <v>14</v>
      </c>
      <c r="E15" s="19" t="s">
        <v>15</v>
      </c>
      <c r="F15" s="20">
        <v>65</v>
      </c>
      <c r="G15" s="20">
        <f t="shared" si="0"/>
        <v>6.04</v>
      </c>
      <c r="H15" s="20">
        <f t="shared" si="1"/>
        <v>332.8</v>
      </c>
      <c r="I15" s="11"/>
      <c r="J15" s="11"/>
      <c r="K15" s="11"/>
      <c r="M15" s="2"/>
    </row>
    <row r="16" spans="1:13" ht="35.25" customHeight="1">
      <c r="A16" s="46"/>
      <c r="B16" s="47"/>
      <c r="C16" s="44"/>
      <c r="D16" s="46"/>
      <c r="E16" s="21" t="s">
        <v>16</v>
      </c>
      <c r="F16" s="22">
        <f>F15+13</f>
        <v>78</v>
      </c>
      <c r="G16" s="22">
        <f t="shared" si="0"/>
        <v>7.25</v>
      </c>
      <c r="H16" s="22">
        <f t="shared" si="1"/>
        <v>399.36</v>
      </c>
      <c r="I16" s="11"/>
      <c r="J16" s="11"/>
      <c r="K16" s="11"/>
      <c r="M16" s="2"/>
    </row>
    <row r="17" spans="1:13" ht="40.5" customHeight="1">
      <c r="A17" s="45" t="s">
        <v>67</v>
      </c>
      <c r="B17" s="42" t="s">
        <v>32</v>
      </c>
      <c r="C17" s="45"/>
      <c r="D17" s="45" t="s">
        <v>14</v>
      </c>
      <c r="E17" s="19" t="s">
        <v>15</v>
      </c>
      <c r="F17" s="20">
        <v>70</v>
      </c>
      <c r="G17" s="20">
        <f t="shared" si="0"/>
        <v>6.5</v>
      </c>
      <c r="H17" s="20">
        <f t="shared" si="1"/>
        <v>358.40000000000003</v>
      </c>
      <c r="I17" s="11"/>
      <c r="J17" s="11"/>
      <c r="K17" s="11"/>
      <c r="M17" s="4"/>
    </row>
    <row r="18" spans="1:13" ht="40.5" customHeight="1">
      <c r="A18" s="46"/>
      <c r="B18" s="42"/>
      <c r="C18" s="46"/>
      <c r="D18" s="46"/>
      <c r="E18" s="21" t="s">
        <v>16</v>
      </c>
      <c r="F18" s="22">
        <f>F17+13</f>
        <v>83</v>
      </c>
      <c r="G18" s="22">
        <f t="shared" si="0"/>
        <v>7.71</v>
      </c>
      <c r="H18" s="22">
        <f t="shared" si="1"/>
        <v>424.96000000000004</v>
      </c>
      <c r="I18" s="11"/>
      <c r="J18" s="11"/>
      <c r="K18" s="11"/>
      <c r="M18" s="4"/>
    </row>
    <row r="19" spans="1:13" ht="40.5" customHeight="1">
      <c r="A19" s="45" t="s">
        <v>66</v>
      </c>
      <c r="B19" s="42" t="s">
        <v>32</v>
      </c>
      <c r="C19" s="45"/>
      <c r="D19" s="45" t="s">
        <v>14</v>
      </c>
      <c r="E19" s="19" t="s">
        <v>15</v>
      </c>
      <c r="F19" s="20">
        <v>70</v>
      </c>
      <c r="G19" s="20">
        <f t="shared" si="0"/>
        <v>6.5</v>
      </c>
      <c r="H19" s="20">
        <f t="shared" si="1"/>
        <v>358.40000000000003</v>
      </c>
      <c r="I19" s="11"/>
      <c r="J19" s="11"/>
      <c r="K19" s="11"/>
      <c r="M19" s="4"/>
    </row>
    <row r="20" spans="1:13" ht="40.5" customHeight="1">
      <c r="A20" s="46"/>
      <c r="B20" s="42"/>
      <c r="C20" s="46"/>
      <c r="D20" s="46"/>
      <c r="E20" s="21" t="s">
        <v>16</v>
      </c>
      <c r="F20" s="22">
        <f>F19+13</f>
        <v>83</v>
      </c>
      <c r="G20" s="22">
        <f t="shared" si="0"/>
        <v>7.71</v>
      </c>
      <c r="H20" s="22">
        <f t="shared" si="1"/>
        <v>424.96000000000004</v>
      </c>
      <c r="I20" s="11"/>
      <c r="J20" s="11"/>
      <c r="K20" s="11"/>
      <c r="M20" s="4"/>
    </row>
    <row r="21" spans="1:13" ht="40.5" hidden="1" customHeight="1">
      <c r="A21" s="45" t="s">
        <v>59</v>
      </c>
      <c r="B21" s="42" t="s">
        <v>32</v>
      </c>
      <c r="C21" s="45"/>
      <c r="D21" s="45" t="s">
        <v>14</v>
      </c>
      <c r="E21" s="19" t="s">
        <v>15</v>
      </c>
      <c r="F21" s="20">
        <v>72</v>
      </c>
      <c r="G21" s="20">
        <f t="shared" si="0"/>
        <v>6.69</v>
      </c>
      <c r="H21" s="20">
        <f t="shared" si="1"/>
        <v>368.64</v>
      </c>
      <c r="I21" s="11"/>
      <c r="J21" s="11"/>
      <c r="K21" s="11"/>
      <c r="M21" s="4"/>
    </row>
    <row r="22" spans="1:13" ht="40.5" hidden="1" customHeight="1">
      <c r="A22" s="46"/>
      <c r="B22" s="42"/>
      <c r="C22" s="46"/>
      <c r="D22" s="46"/>
      <c r="E22" s="21" t="s">
        <v>16</v>
      </c>
      <c r="F22" s="22">
        <f>F21+12</f>
        <v>84</v>
      </c>
      <c r="G22" s="22">
        <f t="shared" si="0"/>
        <v>7.8</v>
      </c>
      <c r="H22" s="22">
        <f t="shared" si="1"/>
        <v>430.08</v>
      </c>
      <c r="I22" s="11"/>
      <c r="J22" s="11"/>
      <c r="K22" s="11"/>
      <c r="M22" s="4"/>
    </row>
    <row r="23" spans="1:13" ht="40.5" customHeight="1">
      <c r="A23" s="45" t="s">
        <v>60</v>
      </c>
      <c r="B23" s="42" t="s">
        <v>32</v>
      </c>
      <c r="C23" s="45"/>
      <c r="D23" s="45" t="s">
        <v>14</v>
      </c>
      <c r="E23" s="19" t="s">
        <v>15</v>
      </c>
      <c r="F23" s="20">
        <v>67</v>
      </c>
      <c r="G23" s="20">
        <f t="shared" si="0"/>
        <v>6.22</v>
      </c>
      <c r="H23" s="20">
        <f t="shared" si="1"/>
        <v>343.04</v>
      </c>
      <c r="I23" s="11"/>
      <c r="J23" s="11"/>
      <c r="K23" s="11"/>
      <c r="M23" s="4"/>
    </row>
    <row r="24" spans="1:13" ht="40.5" customHeight="1">
      <c r="A24" s="46"/>
      <c r="B24" s="42"/>
      <c r="C24" s="46"/>
      <c r="D24" s="46"/>
      <c r="E24" s="21" t="s">
        <v>16</v>
      </c>
      <c r="F24" s="22">
        <f>F23+12</f>
        <v>79</v>
      </c>
      <c r="G24" s="22">
        <f t="shared" si="0"/>
        <v>7.34</v>
      </c>
      <c r="H24" s="22">
        <f t="shared" si="1"/>
        <v>404.48</v>
      </c>
      <c r="I24" s="11"/>
      <c r="J24" s="11"/>
      <c r="K24" s="11"/>
      <c r="M24" s="4"/>
    </row>
    <row r="25" spans="1:13" ht="40.5" customHeight="1">
      <c r="A25" s="45" t="s">
        <v>73</v>
      </c>
      <c r="B25" s="42" t="s">
        <v>32</v>
      </c>
      <c r="C25" s="45"/>
      <c r="D25" s="45" t="s">
        <v>14</v>
      </c>
      <c r="E25" s="19" t="s">
        <v>15</v>
      </c>
      <c r="F25" s="20">
        <v>67</v>
      </c>
      <c r="G25" s="20">
        <f t="shared" si="0"/>
        <v>6.22</v>
      </c>
      <c r="H25" s="20">
        <f t="shared" si="1"/>
        <v>343.04</v>
      </c>
      <c r="I25" s="11"/>
      <c r="J25" s="11"/>
      <c r="K25" s="11"/>
      <c r="M25" s="4"/>
    </row>
    <row r="26" spans="1:13" ht="40.5" customHeight="1">
      <c r="A26" s="46"/>
      <c r="B26" s="42"/>
      <c r="C26" s="46"/>
      <c r="D26" s="46"/>
      <c r="E26" s="21" t="s">
        <v>16</v>
      </c>
      <c r="F26" s="22">
        <f>F25+12</f>
        <v>79</v>
      </c>
      <c r="G26" s="22">
        <f t="shared" si="0"/>
        <v>7.34</v>
      </c>
      <c r="H26" s="22">
        <f t="shared" si="1"/>
        <v>404.48</v>
      </c>
      <c r="I26" s="11"/>
      <c r="J26" s="11"/>
      <c r="K26" s="11"/>
      <c r="M26" s="4"/>
    </row>
    <row r="27" spans="1:13" ht="40.5" customHeight="1">
      <c r="A27" s="42" t="s">
        <v>18</v>
      </c>
      <c r="B27" s="42" t="s">
        <v>34</v>
      </c>
      <c r="C27" s="42"/>
      <c r="D27" s="42" t="s">
        <v>14</v>
      </c>
      <c r="E27" s="19" t="s">
        <v>15</v>
      </c>
      <c r="F27" s="20">
        <v>74</v>
      </c>
      <c r="G27" s="20">
        <f t="shared" ref="G27:G46" si="2">ROUND(F27/$I$11,2)</f>
        <v>6.87</v>
      </c>
      <c r="H27" s="20">
        <f t="shared" ref="H27:H46" si="3">F27*$J$11</f>
        <v>378.88</v>
      </c>
      <c r="I27" s="11"/>
      <c r="J27" s="11"/>
      <c r="K27" s="11"/>
      <c r="L27" s="4"/>
    </row>
    <row r="28" spans="1:13" ht="40.5" customHeight="1">
      <c r="A28" s="47"/>
      <c r="B28" s="42"/>
      <c r="C28" s="47"/>
      <c r="D28" s="42"/>
      <c r="E28" s="21" t="s">
        <v>16</v>
      </c>
      <c r="F28" s="22">
        <f t="shared" ref="F28:F40" si="4">F27+13</f>
        <v>87</v>
      </c>
      <c r="G28" s="22">
        <f t="shared" si="2"/>
        <v>8.08</v>
      </c>
      <c r="H28" s="22">
        <f t="shared" si="3"/>
        <v>445.44</v>
      </c>
      <c r="I28" s="11"/>
      <c r="J28" s="11"/>
      <c r="K28" s="11"/>
      <c r="L28" s="4"/>
    </row>
    <row r="29" spans="1:13" ht="40.5" customHeight="1">
      <c r="A29" s="45" t="s">
        <v>31</v>
      </c>
      <c r="B29" s="42" t="s">
        <v>34</v>
      </c>
      <c r="C29" s="43"/>
      <c r="D29" s="42" t="s">
        <v>14</v>
      </c>
      <c r="E29" s="19" t="s">
        <v>15</v>
      </c>
      <c r="F29" s="20">
        <v>74</v>
      </c>
      <c r="G29" s="20">
        <f t="shared" si="2"/>
        <v>6.87</v>
      </c>
      <c r="H29" s="20">
        <f t="shared" si="3"/>
        <v>378.88</v>
      </c>
      <c r="I29" s="11"/>
      <c r="J29" s="11"/>
      <c r="K29" s="11"/>
      <c r="L29" s="4"/>
    </row>
    <row r="30" spans="1:13" ht="40.5" customHeight="1">
      <c r="A30" s="46"/>
      <c r="B30" s="42"/>
      <c r="C30" s="44"/>
      <c r="D30" s="42"/>
      <c r="E30" s="21" t="s">
        <v>16</v>
      </c>
      <c r="F30" s="22">
        <f>F29+13</f>
        <v>87</v>
      </c>
      <c r="G30" s="22">
        <f t="shared" si="2"/>
        <v>8.08</v>
      </c>
      <c r="H30" s="22">
        <f t="shared" si="3"/>
        <v>445.44</v>
      </c>
      <c r="I30" s="11"/>
      <c r="J30" s="11"/>
      <c r="K30" s="11"/>
      <c r="L30" s="4"/>
    </row>
    <row r="31" spans="1:13" ht="40.5" customHeight="1">
      <c r="A31" s="43" t="s">
        <v>29</v>
      </c>
      <c r="B31" s="42" t="s">
        <v>34</v>
      </c>
      <c r="C31" s="43"/>
      <c r="D31" s="42" t="s">
        <v>14</v>
      </c>
      <c r="E31" s="19" t="s">
        <v>15</v>
      </c>
      <c r="F31" s="20">
        <v>74</v>
      </c>
      <c r="G31" s="20">
        <f t="shared" si="2"/>
        <v>6.87</v>
      </c>
      <c r="H31" s="20">
        <f t="shared" si="3"/>
        <v>378.88</v>
      </c>
      <c r="I31" s="11"/>
      <c r="J31" s="11"/>
      <c r="K31" s="11"/>
      <c r="L31" s="4"/>
    </row>
    <row r="32" spans="1:13" ht="40.5" customHeight="1">
      <c r="A32" s="44"/>
      <c r="B32" s="42"/>
      <c r="C32" s="44"/>
      <c r="D32" s="42"/>
      <c r="E32" s="21" t="s">
        <v>16</v>
      </c>
      <c r="F32" s="22">
        <f t="shared" si="4"/>
        <v>87</v>
      </c>
      <c r="G32" s="22">
        <f t="shared" si="2"/>
        <v>8.08</v>
      </c>
      <c r="H32" s="22">
        <f t="shared" si="3"/>
        <v>445.44</v>
      </c>
      <c r="I32" s="11"/>
      <c r="J32" s="11"/>
      <c r="K32" s="11"/>
      <c r="L32" s="4"/>
    </row>
    <row r="33" spans="1:12" ht="40.5" customHeight="1">
      <c r="A33" s="45" t="s">
        <v>35</v>
      </c>
      <c r="B33" s="42" t="s">
        <v>34</v>
      </c>
      <c r="C33" s="43"/>
      <c r="D33" s="42" t="s">
        <v>14</v>
      </c>
      <c r="E33" s="19" t="s">
        <v>15</v>
      </c>
      <c r="F33" s="20">
        <v>74</v>
      </c>
      <c r="G33" s="20">
        <f t="shared" si="2"/>
        <v>6.87</v>
      </c>
      <c r="H33" s="20">
        <f t="shared" si="3"/>
        <v>378.88</v>
      </c>
      <c r="I33" s="11"/>
      <c r="J33" s="11"/>
      <c r="K33" s="11"/>
      <c r="L33" s="4"/>
    </row>
    <row r="34" spans="1:12" ht="40.5" customHeight="1">
      <c r="A34" s="46"/>
      <c r="B34" s="42"/>
      <c r="C34" s="44"/>
      <c r="D34" s="42"/>
      <c r="E34" s="21" t="s">
        <v>16</v>
      </c>
      <c r="F34" s="22">
        <f>F33+13</f>
        <v>87</v>
      </c>
      <c r="G34" s="22">
        <f t="shared" si="2"/>
        <v>8.08</v>
      </c>
      <c r="H34" s="22">
        <f t="shared" si="3"/>
        <v>445.44</v>
      </c>
      <c r="I34" s="11"/>
      <c r="J34" s="11"/>
      <c r="K34" s="11"/>
      <c r="L34" s="4"/>
    </row>
    <row r="35" spans="1:12" ht="40.5" customHeight="1">
      <c r="A35" s="45" t="s">
        <v>30</v>
      </c>
      <c r="B35" s="42" t="s">
        <v>34</v>
      </c>
      <c r="C35" s="43"/>
      <c r="D35" s="42" t="s">
        <v>14</v>
      </c>
      <c r="E35" s="19" t="s">
        <v>15</v>
      </c>
      <c r="F35" s="20">
        <v>74</v>
      </c>
      <c r="G35" s="20">
        <f t="shared" si="2"/>
        <v>6.87</v>
      </c>
      <c r="H35" s="20">
        <f t="shared" si="3"/>
        <v>378.88</v>
      </c>
      <c r="I35" s="11"/>
      <c r="J35" s="11"/>
      <c r="K35" s="11"/>
      <c r="L35" s="4"/>
    </row>
    <row r="36" spans="1:12" ht="40.5" customHeight="1">
      <c r="A36" s="46"/>
      <c r="B36" s="42"/>
      <c r="C36" s="44"/>
      <c r="D36" s="42"/>
      <c r="E36" s="21" t="s">
        <v>16</v>
      </c>
      <c r="F36" s="22">
        <f t="shared" si="4"/>
        <v>87</v>
      </c>
      <c r="G36" s="22">
        <f t="shared" si="2"/>
        <v>8.08</v>
      </c>
      <c r="H36" s="22">
        <f t="shared" si="3"/>
        <v>445.44</v>
      </c>
      <c r="I36" s="11"/>
      <c r="J36" s="11"/>
      <c r="K36" s="11"/>
      <c r="L36" s="4"/>
    </row>
    <row r="37" spans="1:12" ht="40.5" customHeight="1">
      <c r="A37" s="45" t="s">
        <v>36</v>
      </c>
      <c r="B37" s="42" t="s">
        <v>34</v>
      </c>
      <c r="C37" s="43"/>
      <c r="D37" s="42" t="s">
        <v>14</v>
      </c>
      <c r="E37" s="19" t="s">
        <v>15</v>
      </c>
      <c r="F37" s="20">
        <v>74</v>
      </c>
      <c r="G37" s="20">
        <f t="shared" si="2"/>
        <v>6.87</v>
      </c>
      <c r="H37" s="20">
        <f t="shared" si="3"/>
        <v>378.88</v>
      </c>
      <c r="I37" s="11"/>
      <c r="J37" s="11"/>
      <c r="K37" s="11"/>
      <c r="L37" s="4"/>
    </row>
    <row r="38" spans="1:12" ht="40.5" customHeight="1">
      <c r="A38" s="46"/>
      <c r="B38" s="42"/>
      <c r="C38" s="44"/>
      <c r="D38" s="42"/>
      <c r="E38" s="21" t="s">
        <v>16</v>
      </c>
      <c r="F38" s="22">
        <f t="shared" si="4"/>
        <v>87</v>
      </c>
      <c r="G38" s="22">
        <f t="shared" si="2"/>
        <v>8.08</v>
      </c>
      <c r="H38" s="22">
        <f t="shared" si="3"/>
        <v>445.44</v>
      </c>
      <c r="I38" s="11"/>
      <c r="J38" s="11"/>
      <c r="K38" s="11"/>
      <c r="L38" s="4"/>
    </row>
    <row r="39" spans="1:12" ht="40.5" customHeight="1">
      <c r="A39" s="45" t="s">
        <v>37</v>
      </c>
      <c r="B39" s="42" t="s">
        <v>34</v>
      </c>
      <c r="C39" s="43"/>
      <c r="D39" s="42" t="s">
        <v>14</v>
      </c>
      <c r="E39" s="19" t="s">
        <v>15</v>
      </c>
      <c r="F39" s="20">
        <v>74</v>
      </c>
      <c r="G39" s="20">
        <f t="shared" si="2"/>
        <v>6.87</v>
      </c>
      <c r="H39" s="20">
        <f t="shared" si="3"/>
        <v>378.88</v>
      </c>
      <c r="I39" s="11"/>
      <c r="J39" s="11"/>
      <c r="K39" s="11"/>
      <c r="L39" s="4"/>
    </row>
    <row r="40" spans="1:12" ht="40.5" customHeight="1">
      <c r="A40" s="46"/>
      <c r="B40" s="42"/>
      <c r="C40" s="44"/>
      <c r="D40" s="42"/>
      <c r="E40" s="21" t="s">
        <v>16</v>
      </c>
      <c r="F40" s="22">
        <f t="shared" si="4"/>
        <v>87</v>
      </c>
      <c r="G40" s="22">
        <f t="shared" si="2"/>
        <v>8.08</v>
      </c>
      <c r="H40" s="22">
        <f t="shared" si="3"/>
        <v>445.44</v>
      </c>
      <c r="I40" s="11"/>
      <c r="J40" s="11"/>
      <c r="K40" s="11"/>
      <c r="L40" s="4"/>
    </row>
    <row r="41" spans="1:12" ht="39" customHeight="1">
      <c r="A41" s="42" t="s">
        <v>27</v>
      </c>
      <c r="B41" s="42" t="s">
        <v>34</v>
      </c>
      <c r="C41" s="42"/>
      <c r="D41" s="42" t="s">
        <v>14</v>
      </c>
      <c r="E41" s="19" t="s">
        <v>15</v>
      </c>
      <c r="F41" s="20">
        <v>70</v>
      </c>
      <c r="G41" s="20">
        <f t="shared" si="2"/>
        <v>6.5</v>
      </c>
      <c r="H41" s="20">
        <f t="shared" si="3"/>
        <v>358.40000000000003</v>
      </c>
      <c r="I41" s="11"/>
      <c r="J41" s="11"/>
      <c r="K41" s="11"/>
      <c r="L41" s="6"/>
    </row>
    <row r="42" spans="1:12" ht="39" customHeight="1">
      <c r="A42" s="47"/>
      <c r="B42" s="42"/>
      <c r="C42" s="47"/>
      <c r="D42" s="42"/>
      <c r="E42" s="21" t="s">
        <v>16</v>
      </c>
      <c r="F42" s="22">
        <f t="shared" ref="F42:F46" si="5">F41+13</f>
        <v>83</v>
      </c>
      <c r="G42" s="22">
        <f t="shared" si="2"/>
        <v>7.71</v>
      </c>
      <c r="H42" s="22">
        <f t="shared" si="3"/>
        <v>424.96000000000004</v>
      </c>
      <c r="I42" s="11"/>
      <c r="J42" s="11"/>
      <c r="K42" s="11"/>
    </row>
    <row r="43" spans="1:12" ht="39" customHeight="1">
      <c r="A43" s="45" t="s">
        <v>56</v>
      </c>
      <c r="B43" s="42" t="s">
        <v>34</v>
      </c>
      <c r="C43" s="43"/>
      <c r="D43" s="42" t="s">
        <v>14</v>
      </c>
      <c r="E43" s="19" t="s">
        <v>15</v>
      </c>
      <c r="F43" s="20">
        <v>70</v>
      </c>
      <c r="G43" s="20">
        <f t="shared" si="2"/>
        <v>6.5</v>
      </c>
      <c r="H43" s="20">
        <f t="shared" si="3"/>
        <v>358.40000000000003</v>
      </c>
      <c r="I43" s="11"/>
      <c r="J43" s="11"/>
      <c r="K43" s="11"/>
    </row>
    <row r="44" spans="1:12" ht="39" customHeight="1">
      <c r="A44" s="46"/>
      <c r="B44" s="42"/>
      <c r="C44" s="44"/>
      <c r="D44" s="42"/>
      <c r="E44" s="21" t="s">
        <v>16</v>
      </c>
      <c r="F44" s="22">
        <f t="shared" si="5"/>
        <v>83</v>
      </c>
      <c r="G44" s="22">
        <f t="shared" si="2"/>
        <v>7.71</v>
      </c>
      <c r="H44" s="22">
        <f t="shared" si="3"/>
        <v>424.96000000000004</v>
      </c>
      <c r="I44" s="11"/>
      <c r="J44" s="11"/>
      <c r="K44" s="11"/>
    </row>
    <row r="45" spans="1:12" ht="39" customHeight="1">
      <c r="A45" s="45" t="s">
        <v>55</v>
      </c>
      <c r="B45" s="42" t="s">
        <v>34</v>
      </c>
      <c r="C45" s="43"/>
      <c r="D45" s="42" t="s">
        <v>14</v>
      </c>
      <c r="E45" s="19" t="s">
        <v>15</v>
      </c>
      <c r="F45" s="20">
        <v>70</v>
      </c>
      <c r="G45" s="20">
        <f t="shared" si="2"/>
        <v>6.5</v>
      </c>
      <c r="H45" s="20">
        <f t="shared" si="3"/>
        <v>358.40000000000003</v>
      </c>
      <c r="I45" s="11"/>
      <c r="J45" s="11"/>
      <c r="K45" s="11"/>
    </row>
    <row r="46" spans="1:12" ht="39" customHeight="1">
      <c r="A46" s="44"/>
      <c r="B46" s="42"/>
      <c r="C46" s="44"/>
      <c r="D46" s="42"/>
      <c r="E46" s="21" t="s">
        <v>16</v>
      </c>
      <c r="F46" s="22">
        <f t="shared" si="5"/>
        <v>83</v>
      </c>
      <c r="G46" s="22">
        <f t="shared" si="2"/>
        <v>7.71</v>
      </c>
      <c r="H46" s="22">
        <f t="shared" si="3"/>
        <v>424.96000000000004</v>
      </c>
      <c r="I46" s="11"/>
      <c r="J46" s="11"/>
      <c r="K46" s="11"/>
    </row>
    <row r="47" spans="1:12" ht="40.5" customHeight="1">
      <c r="A47" s="45" t="s">
        <v>57</v>
      </c>
      <c r="B47" s="42" t="s">
        <v>32</v>
      </c>
      <c r="C47" s="43"/>
      <c r="D47" s="42" t="s">
        <v>14</v>
      </c>
      <c r="E47" s="19" t="s">
        <v>15</v>
      </c>
      <c r="F47" s="20">
        <v>79</v>
      </c>
      <c r="G47" s="20">
        <f t="shared" ref="G47:G68" si="6">ROUND(F47/$I$7,2)</f>
        <v>7.34</v>
      </c>
      <c r="H47" s="20">
        <f t="shared" ref="H47:H68" si="7">F47*$J$7</f>
        <v>404.48</v>
      </c>
      <c r="I47" s="11"/>
      <c r="J47" s="11"/>
      <c r="K47" s="11"/>
    </row>
    <row r="48" spans="1:12" ht="45" customHeight="1">
      <c r="A48" s="46"/>
      <c r="B48" s="42"/>
      <c r="C48" s="44"/>
      <c r="D48" s="42"/>
      <c r="E48" s="21" t="s">
        <v>16</v>
      </c>
      <c r="F48" s="22">
        <f>F47+13</f>
        <v>92</v>
      </c>
      <c r="G48" s="22">
        <f t="shared" si="6"/>
        <v>8.5500000000000007</v>
      </c>
      <c r="H48" s="22">
        <f t="shared" si="7"/>
        <v>471.04</v>
      </c>
      <c r="I48" s="11"/>
      <c r="J48" s="11"/>
      <c r="K48" s="11"/>
    </row>
    <row r="49" spans="1:12" ht="39" customHeight="1">
      <c r="A49" s="42" t="s">
        <v>58</v>
      </c>
      <c r="B49" s="42" t="s">
        <v>33</v>
      </c>
      <c r="C49" s="42"/>
      <c r="D49" s="42" t="s">
        <v>14</v>
      </c>
      <c r="E49" s="19" t="s">
        <v>15</v>
      </c>
      <c r="F49" s="20">
        <v>82</v>
      </c>
      <c r="G49" s="20">
        <f t="shared" si="6"/>
        <v>7.62</v>
      </c>
      <c r="H49" s="20">
        <f t="shared" si="7"/>
        <v>419.84000000000003</v>
      </c>
      <c r="I49" s="11"/>
      <c r="J49" s="11"/>
      <c r="K49" s="11"/>
      <c r="L49" s="5"/>
    </row>
    <row r="50" spans="1:12" ht="39" customHeight="1">
      <c r="A50" s="47"/>
      <c r="B50" s="42"/>
      <c r="C50" s="47"/>
      <c r="D50" s="42"/>
      <c r="E50" s="21" t="s">
        <v>16</v>
      </c>
      <c r="F50" s="22">
        <f>F49+12</f>
        <v>94</v>
      </c>
      <c r="G50" s="22">
        <f t="shared" si="6"/>
        <v>8.73</v>
      </c>
      <c r="H50" s="22">
        <f t="shared" si="7"/>
        <v>481.28000000000003</v>
      </c>
      <c r="I50" s="11"/>
      <c r="J50" s="11"/>
      <c r="K50" s="11"/>
      <c r="L50" s="5"/>
    </row>
    <row r="51" spans="1:12" ht="39" customHeight="1">
      <c r="A51" s="42" t="s">
        <v>43</v>
      </c>
      <c r="B51" s="42" t="s">
        <v>33</v>
      </c>
      <c r="C51" s="42"/>
      <c r="D51" s="42" t="s">
        <v>14</v>
      </c>
      <c r="E51" s="19" t="s">
        <v>15</v>
      </c>
      <c r="F51" s="20">
        <v>82</v>
      </c>
      <c r="G51" s="20">
        <f t="shared" si="6"/>
        <v>7.62</v>
      </c>
      <c r="H51" s="20">
        <f t="shared" si="7"/>
        <v>419.84000000000003</v>
      </c>
      <c r="I51" s="11"/>
      <c r="J51" s="11"/>
      <c r="K51" s="11"/>
    </row>
    <row r="52" spans="1:12" ht="39" customHeight="1">
      <c r="A52" s="47"/>
      <c r="B52" s="42"/>
      <c r="C52" s="47"/>
      <c r="D52" s="42"/>
      <c r="E52" s="21" t="s">
        <v>16</v>
      </c>
      <c r="F52" s="22">
        <f>F51+12</f>
        <v>94</v>
      </c>
      <c r="G52" s="22">
        <f t="shared" si="6"/>
        <v>8.73</v>
      </c>
      <c r="H52" s="22">
        <f t="shared" si="7"/>
        <v>481.28000000000003</v>
      </c>
      <c r="I52" s="11"/>
      <c r="J52" s="11"/>
      <c r="K52" s="11"/>
    </row>
    <row r="53" spans="1:12" ht="39" customHeight="1">
      <c r="A53" s="42" t="s">
        <v>69</v>
      </c>
      <c r="B53" s="42" t="s">
        <v>33</v>
      </c>
      <c r="C53" s="45"/>
      <c r="D53" s="42" t="s">
        <v>14</v>
      </c>
      <c r="E53" s="19" t="s">
        <v>15</v>
      </c>
      <c r="F53" s="20">
        <v>86</v>
      </c>
      <c r="G53" s="20">
        <f t="shared" si="6"/>
        <v>7.99</v>
      </c>
      <c r="H53" s="20">
        <f t="shared" si="7"/>
        <v>440.32</v>
      </c>
      <c r="I53" s="11"/>
      <c r="J53" s="11"/>
      <c r="K53" s="11"/>
    </row>
    <row r="54" spans="1:12" ht="39" customHeight="1">
      <c r="A54" s="47"/>
      <c r="B54" s="42"/>
      <c r="C54" s="46"/>
      <c r="D54" s="42"/>
      <c r="E54" s="21" t="s">
        <v>16</v>
      </c>
      <c r="F54" s="22">
        <f>F53+12</f>
        <v>98</v>
      </c>
      <c r="G54" s="22">
        <f t="shared" si="6"/>
        <v>9.1</v>
      </c>
      <c r="H54" s="22">
        <f t="shared" si="7"/>
        <v>501.76</v>
      </c>
      <c r="I54" s="11"/>
      <c r="J54" s="11"/>
      <c r="K54" s="11"/>
    </row>
    <row r="55" spans="1:12" ht="40.5" customHeight="1">
      <c r="A55" s="45" t="s">
        <v>42</v>
      </c>
      <c r="B55" s="45" t="s">
        <v>33</v>
      </c>
      <c r="C55" s="45"/>
      <c r="D55" s="45" t="s">
        <v>14</v>
      </c>
      <c r="E55" s="19" t="s">
        <v>15</v>
      </c>
      <c r="F55" s="20">
        <v>84</v>
      </c>
      <c r="G55" s="20">
        <f t="shared" si="6"/>
        <v>7.8</v>
      </c>
      <c r="H55" s="20">
        <f t="shared" si="7"/>
        <v>430.08</v>
      </c>
      <c r="I55" s="11"/>
      <c r="J55" s="11"/>
      <c r="K55" s="11"/>
    </row>
    <row r="56" spans="1:12" ht="28.5" customHeight="1">
      <c r="A56" s="46"/>
      <c r="B56" s="46"/>
      <c r="C56" s="46"/>
      <c r="D56" s="46"/>
      <c r="E56" s="21" t="s">
        <v>16</v>
      </c>
      <c r="F56" s="22">
        <f>F55+12</f>
        <v>96</v>
      </c>
      <c r="G56" s="22">
        <f t="shared" si="6"/>
        <v>8.92</v>
      </c>
      <c r="H56" s="22">
        <f t="shared" si="7"/>
        <v>491.52</v>
      </c>
      <c r="I56" s="11"/>
      <c r="J56" s="11"/>
      <c r="K56" s="11"/>
    </row>
    <row r="57" spans="1:12" ht="36.75" customHeight="1">
      <c r="A57" s="42" t="s">
        <v>45</v>
      </c>
      <c r="B57" s="42" t="s">
        <v>33</v>
      </c>
      <c r="C57" s="42"/>
      <c r="D57" s="42" t="s">
        <v>14</v>
      </c>
      <c r="E57" s="19" t="s">
        <v>15</v>
      </c>
      <c r="F57" s="20">
        <v>84</v>
      </c>
      <c r="G57" s="20">
        <f t="shared" si="6"/>
        <v>7.8</v>
      </c>
      <c r="H57" s="20">
        <f t="shared" si="7"/>
        <v>430.08</v>
      </c>
      <c r="I57" s="11"/>
      <c r="J57" s="11"/>
      <c r="K57" s="11"/>
    </row>
    <row r="58" spans="1:12" ht="37.5" customHeight="1">
      <c r="A58" s="47"/>
      <c r="B58" s="42"/>
      <c r="C58" s="47"/>
      <c r="D58" s="42"/>
      <c r="E58" s="21" t="s">
        <v>16</v>
      </c>
      <c r="F58" s="22">
        <f>F57+12</f>
        <v>96</v>
      </c>
      <c r="G58" s="22">
        <f t="shared" si="6"/>
        <v>8.92</v>
      </c>
      <c r="H58" s="22">
        <f t="shared" si="7"/>
        <v>491.52</v>
      </c>
      <c r="I58" s="11"/>
      <c r="J58" s="11"/>
      <c r="K58" s="11"/>
    </row>
    <row r="59" spans="1:12" ht="37.5" customHeight="1">
      <c r="A59" s="42" t="s">
        <v>70</v>
      </c>
      <c r="B59" s="42" t="s">
        <v>33</v>
      </c>
      <c r="C59" s="42"/>
      <c r="D59" s="42" t="s">
        <v>14</v>
      </c>
      <c r="E59" s="19" t="s">
        <v>15</v>
      </c>
      <c r="F59" s="20">
        <v>84</v>
      </c>
      <c r="G59" s="20">
        <f t="shared" si="6"/>
        <v>7.8</v>
      </c>
      <c r="H59" s="20">
        <f t="shared" si="7"/>
        <v>430.08</v>
      </c>
      <c r="I59" s="11"/>
      <c r="J59" s="11"/>
      <c r="K59" s="11"/>
    </row>
    <row r="60" spans="1:12" ht="37.5" customHeight="1">
      <c r="A60" s="42"/>
      <c r="B60" s="42"/>
      <c r="C60" s="47"/>
      <c r="D60" s="42"/>
      <c r="E60" s="21" t="s">
        <v>16</v>
      </c>
      <c r="F60" s="22">
        <f>F59+12</f>
        <v>96</v>
      </c>
      <c r="G60" s="22">
        <f t="shared" si="6"/>
        <v>8.92</v>
      </c>
      <c r="H60" s="22">
        <f t="shared" si="7"/>
        <v>491.52</v>
      </c>
      <c r="I60" s="11"/>
      <c r="J60" s="11"/>
      <c r="K60" s="11"/>
    </row>
    <row r="61" spans="1:12" ht="40.5" customHeight="1">
      <c r="A61" s="42" t="s">
        <v>48</v>
      </c>
      <c r="B61" s="42" t="s">
        <v>33</v>
      </c>
      <c r="C61" s="42"/>
      <c r="D61" s="42" t="s">
        <v>14</v>
      </c>
      <c r="E61" s="19" t="s">
        <v>15</v>
      </c>
      <c r="F61" s="20">
        <v>84</v>
      </c>
      <c r="G61" s="20">
        <f t="shared" si="6"/>
        <v>7.8</v>
      </c>
      <c r="H61" s="20">
        <f t="shared" si="7"/>
        <v>430.08</v>
      </c>
      <c r="I61" s="11"/>
      <c r="J61" s="11"/>
      <c r="K61" s="11"/>
    </row>
    <row r="62" spans="1:12" ht="34.5" customHeight="1">
      <c r="A62" s="42"/>
      <c r="B62" s="42"/>
      <c r="C62" s="47"/>
      <c r="D62" s="42"/>
      <c r="E62" s="21" t="s">
        <v>16</v>
      </c>
      <c r="F62" s="22">
        <f>F61+12</f>
        <v>96</v>
      </c>
      <c r="G62" s="22">
        <f t="shared" si="6"/>
        <v>8.92</v>
      </c>
      <c r="H62" s="22">
        <f t="shared" si="7"/>
        <v>491.52</v>
      </c>
      <c r="I62" s="11"/>
      <c r="J62" s="11"/>
      <c r="K62" s="11"/>
    </row>
    <row r="63" spans="1:12" ht="39.75" customHeight="1">
      <c r="A63" s="42" t="s">
        <v>72</v>
      </c>
      <c r="B63" s="42" t="s">
        <v>33</v>
      </c>
      <c r="C63" s="43"/>
      <c r="D63" s="42" t="s">
        <v>14</v>
      </c>
      <c r="E63" s="19" t="s">
        <v>15</v>
      </c>
      <c r="F63" s="20">
        <v>84</v>
      </c>
      <c r="G63" s="20">
        <f t="shared" si="6"/>
        <v>7.8</v>
      </c>
      <c r="H63" s="20">
        <f t="shared" si="7"/>
        <v>430.08</v>
      </c>
      <c r="I63" s="11"/>
      <c r="J63" s="11"/>
      <c r="K63" s="11"/>
    </row>
    <row r="64" spans="1:12" ht="39.75" customHeight="1">
      <c r="A64" s="42"/>
      <c r="B64" s="42"/>
      <c r="C64" s="44"/>
      <c r="D64" s="42"/>
      <c r="E64" s="21" t="s">
        <v>16</v>
      </c>
      <c r="F64" s="22">
        <f>F63+12</f>
        <v>96</v>
      </c>
      <c r="G64" s="22">
        <f t="shared" si="6"/>
        <v>8.92</v>
      </c>
      <c r="H64" s="22">
        <f t="shared" si="7"/>
        <v>491.52</v>
      </c>
      <c r="I64" s="11"/>
      <c r="J64" s="11"/>
      <c r="K64" s="11"/>
    </row>
    <row r="65" spans="1:11" ht="40.5" customHeight="1">
      <c r="A65" s="42" t="s">
        <v>54</v>
      </c>
      <c r="B65" s="42" t="s">
        <v>33</v>
      </c>
      <c r="C65" s="42"/>
      <c r="D65" s="42" t="s">
        <v>14</v>
      </c>
      <c r="E65" s="19" t="s">
        <v>15</v>
      </c>
      <c r="F65" s="20">
        <v>84</v>
      </c>
      <c r="G65" s="20">
        <f t="shared" si="6"/>
        <v>7.8</v>
      </c>
      <c r="H65" s="20">
        <f t="shared" si="7"/>
        <v>430.08</v>
      </c>
      <c r="I65" s="11"/>
      <c r="J65" s="11"/>
      <c r="K65" s="11"/>
    </row>
    <row r="66" spans="1:11" ht="40.5" customHeight="1">
      <c r="A66" s="47"/>
      <c r="B66" s="42"/>
      <c r="C66" s="47"/>
      <c r="D66" s="42"/>
      <c r="E66" s="21" t="s">
        <v>16</v>
      </c>
      <c r="F66" s="22">
        <f>F65+12</f>
        <v>96</v>
      </c>
      <c r="G66" s="22">
        <f t="shared" si="6"/>
        <v>8.92</v>
      </c>
      <c r="H66" s="22">
        <f t="shared" si="7"/>
        <v>491.52</v>
      </c>
      <c r="I66" s="11"/>
      <c r="J66" s="11"/>
      <c r="K66" s="11"/>
    </row>
    <row r="67" spans="1:11" ht="40.5" customHeight="1">
      <c r="A67" s="42" t="s">
        <v>47</v>
      </c>
      <c r="B67" s="42" t="s">
        <v>33</v>
      </c>
      <c r="C67" s="42"/>
      <c r="D67" s="42" t="s">
        <v>14</v>
      </c>
      <c r="E67" s="19" t="s">
        <v>15</v>
      </c>
      <c r="F67" s="20">
        <v>84</v>
      </c>
      <c r="G67" s="20">
        <f t="shared" si="6"/>
        <v>7.8</v>
      </c>
      <c r="H67" s="20">
        <f t="shared" si="7"/>
        <v>430.08</v>
      </c>
      <c r="I67" s="11"/>
      <c r="J67" s="11"/>
      <c r="K67" s="11"/>
    </row>
    <row r="68" spans="1:11" ht="40.5" customHeight="1">
      <c r="A68" s="47"/>
      <c r="B68" s="42"/>
      <c r="C68" s="47"/>
      <c r="D68" s="42"/>
      <c r="E68" s="21" t="s">
        <v>16</v>
      </c>
      <c r="F68" s="22">
        <f>F67+12</f>
        <v>96</v>
      </c>
      <c r="G68" s="22">
        <f t="shared" si="6"/>
        <v>8.92</v>
      </c>
      <c r="H68" s="22">
        <f t="shared" si="7"/>
        <v>491.52</v>
      </c>
      <c r="I68" s="11"/>
      <c r="J68" s="11"/>
      <c r="K68" s="11"/>
    </row>
    <row r="69" spans="1:11" ht="40.5" customHeight="1">
      <c r="A69" s="42" t="s">
        <v>46</v>
      </c>
      <c r="B69" s="42" t="s">
        <v>33</v>
      </c>
      <c r="C69" s="42"/>
      <c r="D69" s="42" t="s">
        <v>14</v>
      </c>
      <c r="E69" s="19" t="s">
        <v>15</v>
      </c>
      <c r="F69" s="20">
        <v>84</v>
      </c>
      <c r="G69" s="20">
        <f>ROUND(F69/$I$11,2)</f>
        <v>7.8</v>
      </c>
      <c r="H69" s="20">
        <f>F69*$J$11</f>
        <v>430.08</v>
      </c>
      <c r="I69" s="11"/>
      <c r="J69" s="11"/>
      <c r="K69" s="11"/>
    </row>
    <row r="70" spans="1:11" ht="40.5" customHeight="1">
      <c r="A70" s="47"/>
      <c r="B70" s="42"/>
      <c r="C70" s="47"/>
      <c r="D70" s="42"/>
      <c r="E70" s="21" t="s">
        <v>16</v>
      </c>
      <c r="F70" s="22">
        <f>F69+12</f>
        <v>96</v>
      </c>
      <c r="G70" s="22">
        <f>ROUND(F70/$I$11,2)</f>
        <v>8.92</v>
      </c>
      <c r="H70" s="22">
        <f>F70*$J$11</f>
        <v>491.52</v>
      </c>
      <c r="I70" s="11"/>
      <c r="J70" s="11"/>
      <c r="K70" s="11"/>
    </row>
    <row r="71" spans="1:11" ht="40.5" customHeight="1">
      <c r="A71" s="42" t="s">
        <v>68</v>
      </c>
      <c r="B71" s="42" t="s">
        <v>33</v>
      </c>
      <c r="C71" s="43"/>
      <c r="D71" s="42" t="s">
        <v>14</v>
      </c>
      <c r="E71" s="19" t="s">
        <v>15</v>
      </c>
      <c r="F71" s="20">
        <v>84</v>
      </c>
      <c r="G71" s="20">
        <f>ROUND(F71/$I$11,2)</f>
        <v>7.8</v>
      </c>
      <c r="H71" s="20">
        <f>F71*$J$11</f>
        <v>430.08</v>
      </c>
      <c r="I71" s="11"/>
      <c r="J71" s="11"/>
      <c r="K71" s="11"/>
    </row>
    <row r="72" spans="1:11" ht="40.5" customHeight="1">
      <c r="A72" s="47"/>
      <c r="B72" s="42"/>
      <c r="C72" s="44"/>
      <c r="D72" s="42"/>
      <c r="E72" s="21" t="s">
        <v>16</v>
      </c>
      <c r="F72" s="22">
        <f>F71+12</f>
        <v>96</v>
      </c>
      <c r="G72" s="22">
        <f>ROUND(F72/$I$11,2)</f>
        <v>8.92</v>
      </c>
      <c r="H72" s="22">
        <f>F72*$J$11</f>
        <v>491.52</v>
      </c>
      <c r="I72" s="11"/>
      <c r="J72" s="11"/>
      <c r="K72" s="11"/>
    </row>
    <row r="73" spans="1:11" ht="40.5" customHeight="1">
      <c r="A73" s="45" t="s">
        <v>44</v>
      </c>
      <c r="B73" s="42" t="s">
        <v>33</v>
      </c>
      <c r="C73" s="43"/>
      <c r="D73" s="42" t="s">
        <v>14</v>
      </c>
      <c r="E73" s="19" t="s">
        <v>15</v>
      </c>
      <c r="F73" s="20">
        <v>84</v>
      </c>
      <c r="G73" s="20">
        <f>ROUND(F73/$I$7,2)</f>
        <v>7.8</v>
      </c>
      <c r="H73" s="20">
        <f>F73*$J$7</f>
        <v>430.08</v>
      </c>
      <c r="I73" s="11"/>
      <c r="J73" s="11"/>
      <c r="K73" s="11"/>
    </row>
    <row r="74" spans="1:11" ht="40.5" customHeight="1">
      <c r="A74" s="46"/>
      <c r="B74" s="42"/>
      <c r="C74" s="44"/>
      <c r="D74" s="42"/>
      <c r="E74" s="21" t="s">
        <v>16</v>
      </c>
      <c r="F74" s="22">
        <f>F73+12</f>
        <v>96</v>
      </c>
      <c r="G74" s="22">
        <f>ROUND(F74/$I$7,2)</f>
        <v>8.92</v>
      </c>
      <c r="H74" s="22">
        <f>F74*$J$7</f>
        <v>491.52</v>
      </c>
      <c r="I74" s="11"/>
      <c r="J74" s="11"/>
      <c r="K74" s="11"/>
    </row>
    <row r="75" spans="1:11" ht="40.5" customHeight="1">
      <c r="A75" s="45" t="s">
        <v>41</v>
      </c>
      <c r="B75" s="45" t="s">
        <v>33</v>
      </c>
      <c r="C75" s="45"/>
      <c r="D75" s="45" t="s">
        <v>14</v>
      </c>
      <c r="E75" s="19" t="s">
        <v>15</v>
      </c>
      <c r="F75" s="20">
        <v>84</v>
      </c>
      <c r="G75" s="20">
        <f>ROUND(F75/$I$7,2)</f>
        <v>7.8</v>
      </c>
      <c r="H75" s="20">
        <f>F75*$J$7</f>
        <v>430.08</v>
      </c>
      <c r="I75" s="11"/>
      <c r="J75" s="11"/>
      <c r="K75" s="11"/>
    </row>
    <row r="76" spans="1:11" ht="40.5" customHeight="1">
      <c r="A76" s="46"/>
      <c r="B76" s="46"/>
      <c r="C76" s="46"/>
      <c r="D76" s="46"/>
      <c r="E76" s="21" t="s">
        <v>16</v>
      </c>
      <c r="F76" s="22">
        <f>F75+12</f>
        <v>96</v>
      </c>
      <c r="G76" s="22">
        <f>ROUND(F76/$I$7,2)</f>
        <v>8.92</v>
      </c>
      <c r="H76" s="22">
        <f>F76*$J$7</f>
        <v>491.52</v>
      </c>
      <c r="I76" s="11"/>
      <c r="J76" s="11"/>
      <c r="K76" s="11"/>
    </row>
    <row r="77" spans="1:11" ht="40.5" customHeight="1">
      <c r="A77" s="45" t="s">
        <v>51</v>
      </c>
      <c r="B77" s="42" t="s">
        <v>33</v>
      </c>
      <c r="C77" s="43"/>
      <c r="D77" s="45" t="s">
        <v>14</v>
      </c>
      <c r="E77" s="19" t="s">
        <v>15</v>
      </c>
      <c r="F77" s="20">
        <v>87</v>
      </c>
      <c r="G77" s="20">
        <f t="shared" ref="G77:G84" si="8">ROUND(F77/$I$11,2)</f>
        <v>8.08</v>
      </c>
      <c r="H77" s="20">
        <f t="shared" ref="H77:H84" si="9">F77*$J$11</f>
        <v>445.44</v>
      </c>
      <c r="I77" s="11"/>
      <c r="J77" s="11"/>
      <c r="K77" s="11"/>
    </row>
    <row r="78" spans="1:11" ht="42.9" customHeight="1">
      <c r="A78" s="46"/>
      <c r="B78" s="42"/>
      <c r="C78" s="44"/>
      <c r="D78" s="46"/>
      <c r="E78" s="21" t="s">
        <v>16</v>
      </c>
      <c r="F78" s="22">
        <f>F77+12</f>
        <v>99</v>
      </c>
      <c r="G78" s="22">
        <f t="shared" si="8"/>
        <v>9.1999999999999993</v>
      </c>
      <c r="H78" s="22">
        <f t="shared" si="9"/>
        <v>506.88</v>
      </c>
      <c r="I78" s="11"/>
      <c r="J78" s="11"/>
      <c r="K78" s="11"/>
    </row>
    <row r="79" spans="1:11" ht="37.5" customHeight="1">
      <c r="A79" s="45" t="s">
        <v>74</v>
      </c>
      <c r="B79" s="42" t="s">
        <v>33</v>
      </c>
      <c r="C79" s="43"/>
      <c r="D79" s="45" t="s">
        <v>14</v>
      </c>
      <c r="E79" s="19" t="s">
        <v>15</v>
      </c>
      <c r="F79" s="20">
        <v>87</v>
      </c>
      <c r="G79" s="20">
        <f t="shared" si="8"/>
        <v>8.08</v>
      </c>
      <c r="H79" s="20">
        <f t="shared" si="9"/>
        <v>445.44</v>
      </c>
      <c r="I79" s="11"/>
      <c r="J79" s="11"/>
      <c r="K79" s="11"/>
    </row>
    <row r="80" spans="1:11" ht="37.5" customHeight="1">
      <c r="A80" s="46"/>
      <c r="B80" s="42"/>
      <c r="C80" s="44"/>
      <c r="D80" s="46"/>
      <c r="E80" s="21" t="s">
        <v>16</v>
      </c>
      <c r="F80" s="22">
        <f>F79+12</f>
        <v>99</v>
      </c>
      <c r="G80" s="22">
        <f t="shared" si="8"/>
        <v>9.1999999999999993</v>
      </c>
      <c r="H80" s="22">
        <f t="shared" si="9"/>
        <v>506.88</v>
      </c>
      <c r="I80" s="11"/>
      <c r="J80" s="11"/>
      <c r="K80" s="11"/>
    </row>
    <row r="81" spans="1:11" ht="40.5" customHeight="1">
      <c r="A81" s="45" t="s">
        <v>49</v>
      </c>
      <c r="B81" s="42" t="s">
        <v>33</v>
      </c>
      <c r="C81" s="43"/>
      <c r="D81" s="42" t="s">
        <v>14</v>
      </c>
      <c r="E81" s="19" t="s">
        <v>15</v>
      </c>
      <c r="F81" s="20">
        <v>87</v>
      </c>
      <c r="G81" s="20">
        <f t="shared" si="8"/>
        <v>8.08</v>
      </c>
      <c r="H81" s="20">
        <f t="shared" si="9"/>
        <v>445.44</v>
      </c>
      <c r="I81" s="11"/>
      <c r="J81" s="11"/>
      <c r="K81" s="11"/>
    </row>
    <row r="82" spans="1:11" ht="40.5" customHeight="1">
      <c r="A82" s="46"/>
      <c r="B82" s="42"/>
      <c r="C82" s="44"/>
      <c r="D82" s="42"/>
      <c r="E82" s="21" t="s">
        <v>16</v>
      </c>
      <c r="F82" s="22">
        <f>F81+12</f>
        <v>99</v>
      </c>
      <c r="G82" s="22">
        <f t="shared" si="8"/>
        <v>9.1999999999999993</v>
      </c>
      <c r="H82" s="22">
        <f t="shared" si="9"/>
        <v>506.88</v>
      </c>
      <c r="I82" s="11"/>
      <c r="J82" s="11"/>
      <c r="K82" s="11"/>
    </row>
    <row r="83" spans="1:11" ht="40.5" customHeight="1">
      <c r="A83" s="45" t="s">
        <v>50</v>
      </c>
      <c r="B83" s="42" t="s">
        <v>33</v>
      </c>
      <c r="C83" s="43"/>
      <c r="D83" s="45" t="s">
        <v>14</v>
      </c>
      <c r="E83" s="19" t="s">
        <v>15</v>
      </c>
      <c r="F83" s="20">
        <v>87</v>
      </c>
      <c r="G83" s="20">
        <f t="shared" si="8"/>
        <v>8.08</v>
      </c>
      <c r="H83" s="20">
        <f t="shared" si="9"/>
        <v>445.44</v>
      </c>
      <c r="I83" s="11"/>
      <c r="J83" s="11"/>
      <c r="K83" s="11"/>
    </row>
    <row r="84" spans="1:11" ht="40.5" customHeight="1">
      <c r="A84" s="46"/>
      <c r="B84" s="42"/>
      <c r="C84" s="44"/>
      <c r="D84" s="46"/>
      <c r="E84" s="21" t="s">
        <v>16</v>
      </c>
      <c r="F84" s="22">
        <f>F83+12</f>
        <v>99</v>
      </c>
      <c r="G84" s="22">
        <f t="shared" si="8"/>
        <v>9.1999999999999993</v>
      </c>
      <c r="H84" s="22">
        <f t="shared" si="9"/>
        <v>506.88</v>
      </c>
      <c r="I84" s="11"/>
      <c r="J84" s="11"/>
      <c r="K84" s="11"/>
    </row>
    <row r="85" spans="1:11" ht="40.5" customHeight="1">
      <c r="A85" s="45" t="s">
        <v>53</v>
      </c>
      <c r="B85" s="42" t="s">
        <v>33</v>
      </c>
      <c r="C85" s="43"/>
      <c r="D85" s="42" t="s">
        <v>14</v>
      </c>
      <c r="E85" s="19" t="s">
        <v>15</v>
      </c>
      <c r="F85" s="20">
        <v>85</v>
      </c>
      <c r="G85" s="20">
        <f>ROUND(F85/$I$7,2)</f>
        <v>7.9</v>
      </c>
      <c r="H85" s="20">
        <f>F85*$J$7</f>
        <v>435.2</v>
      </c>
      <c r="I85" s="11"/>
      <c r="J85" s="11"/>
      <c r="K85" s="11"/>
    </row>
    <row r="86" spans="1:11" ht="40.5" customHeight="1">
      <c r="A86" s="46"/>
      <c r="B86" s="42"/>
      <c r="C86" s="44"/>
      <c r="D86" s="42"/>
      <c r="E86" s="21" t="s">
        <v>16</v>
      </c>
      <c r="F86" s="22">
        <f>F85+12</f>
        <v>97</v>
      </c>
      <c r="G86" s="22">
        <f>ROUND(F86/$I$7,2)</f>
        <v>9.01</v>
      </c>
      <c r="H86" s="22">
        <f>F86*$J$7</f>
        <v>496.64</v>
      </c>
      <c r="I86" s="11"/>
      <c r="J86" s="11"/>
      <c r="K86" s="11"/>
    </row>
    <row r="87" spans="1:11" ht="40.5" customHeight="1">
      <c r="A87" s="45" t="s">
        <v>75</v>
      </c>
      <c r="B87" s="42" t="s">
        <v>33</v>
      </c>
      <c r="C87" s="43"/>
      <c r="D87" s="42" t="s">
        <v>14</v>
      </c>
      <c r="E87" s="19" t="s">
        <v>15</v>
      </c>
      <c r="F87" s="20">
        <v>87</v>
      </c>
      <c r="G87" s="20">
        <f>ROUND(F87/$I$7,2)</f>
        <v>8.08</v>
      </c>
      <c r="H87" s="20">
        <f>F87*$J$7</f>
        <v>445.44</v>
      </c>
      <c r="I87" s="11"/>
      <c r="J87" s="11"/>
      <c r="K87" s="11"/>
    </row>
    <row r="88" spans="1:11" ht="40.5" customHeight="1">
      <c r="A88" s="46"/>
      <c r="B88" s="42"/>
      <c r="C88" s="44"/>
      <c r="D88" s="42"/>
      <c r="E88" s="21" t="s">
        <v>16</v>
      </c>
      <c r="F88" s="22">
        <f>F87+12</f>
        <v>99</v>
      </c>
      <c r="G88" s="22">
        <f>ROUND(F88/$I$7,2)</f>
        <v>9.1999999999999993</v>
      </c>
      <c r="H88" s="22">
        <f>F88*$J$7</f>
        <v>506.88</v>
      </c>
      <c r="I88" s="11"/>
      <c r="J88" s="11"/>
      <c r="K88" s="11"/>
    </row>
    <row r="89" spans="1:11" ht="40.5" customHeight="1">
      <c r="A89" s="42" t="s">
        <v>52</v>
      </c>
      <c r="B89" s="42" t="s">
        <v>33</v>
      </c>
      <c r="C89" s="42"/>
      <c r="D89" s="42" t="s">
        <v>14</v>
      </c>
      <c r="E89" s="19" t="s">
        <v>15</v>
      </c>
      <c r="F89" s="20">
        <v>87</v>
      </c>
      <c r="G89" s="20">
        <f>ROUND(F89/$I$11,2)</f>
        <v>8.08</v>
      </c>
      <c r="H89" s="20">
        <f>F89*$J$11</f>
        <v>445.44</v>
      </c>
      <c r="I89" s="11"/>
      <c r="J89" s="11"/>
      <c r="K89" s="11"/>
    </row>
    <row r="90" spans="1:11" ht="40.5" customHeight="1">
      <c r="A90" s="47"/>
      <c r="B90" s="42"/>
      <c r="C90" s="47"/>
      <c r="D90" s="42"/>
      <c r="E90" s="21" t="s">
        <v>16</v>
      </c>
      <c r="F90" s="22">
        <f>F89+12</f>
        <v>99</v>
      </c>
      <c r="G90" s="22">
        <f>ROUND(F90/$I$11,2)</f>
        <v>9.1999999999999993</v>
      </c>
      <c r="H90" s="22">
        <f>F90*$J$11</f>
        <v>506.88</v>
      </c>
      <c r="I90" s="11"/>
      <c r="J90" s="11"/>
      <c r="K90" s="11"/>
    </row>
    <row r="91" spans="1:11" ht="18.75" customHeight="1">
      <c r="A91" s="23" t="s">
        <v>19</v>
      </c>
      <c r="B91" s="50" t="s">
        <v>71</v>
      </c>
      <c r="C91" s="50"/>
      <c r="D91" s="50"/>
      <c r="E91" s="50"/>
      <c r="F91" s="50"/>
      <c r="G91" s="50"/>
      <c r="H91" s="51"/>
      <c r="I91" s="24"/>
      <c r="J91" s="11">
        <f>17000/250</f>
        <v>68</v>
      </c>
      <c r="K91" s="25">
        <f>17000/370</f>
        <v>45.945945945945944</v>
      </c>
    </row>
    <row r="92" spans="1:11" ht="18.75" customHeight="1">
      <c r="A92" s="26" t="s">
        <v>20</v>
      </c>
      <c r="B92" s="52" t="s">
        <v>76</v>
      </c>
      <c r="C92" s="52"/>
      <c r="D92" s="52"/>
      <c r="E92" s="52"/>
      <c r="F92" s="52"/>
      <c r="G92" s="52"/>
      <c r="H92" s="53"/>
      <c r="I92" s="11"/>
      <c r="J92" s="11"/>
      <c r="K92" s="11"/>
    </row>
    <row r="93" spans="1:11" ht="18.75" customHeight="1">
      <c r="A93" s="26" t="s">
        <v>21</v>
      </c>
      <c r="B93" s="54" t="s">
        <v>22</v>
      </c>
      <c r="C93" s="54"/>
      <c r="D93" s="54"/>
      <c r="E93" s="54"/>
      <c r="F93" s="54"/>
      <c r="G93" s="54"/>
      <c r="H93" s="55"/>
      <c r="I93" s="11"/>
      <c r="J93" s="11"/>
      <c r="K93" s="11"/>
    </row>
    <row r="94" spans="1:11" ht="18.75" customHeight="1">
      <c r="A94" s="26" t="s">
        <v>23</v>
      </c>
      <c r="B94" s="54" t="s">
        <v>62</v>
      </c>
      <c r="C94" s="54"/>
      <c r="D94" s="54"/>
      <c r="E94" s="54"/>
      <c r="F94" s="54"/>
      <c r="G94" s="54"/>
      <c r="H94" s="55"/>
      <c r="I94" s="11"/>
      <c r="J94" s="11"/>
      <c r="K94" s="11"/>
    </row>
    <row r="95" spans="1:11" ht="18.75" customHeight="1">
      <c r="A95" s="26" t="s">
        <v>24</v>
      </c>
      <c r="B95" s="54" t="s">
        <v>25</v>
      </c>
      <c r="C95" s="54"/>
      <c r="D95" s="54"/>
      <c r="E95" s="54"/>
      <c r="F95" s="54"/>
      <c r="G95" s="54"/>
      <c r="H95" s="55"/>
      <c r="I95" s="11"/>
      <c r="J95" s="11"/>
      <c r="K95" s="11"/>
    </row>
    <row r="96" spans="1:11" ht="18.75" customHeight="1">
      <c r="A96" s="27" t="s">
        <v>26</v>
      </c>
      <c r="B96" s="48">
        <f>H4+60</f>
        <v>44411</v>
      </c>
      <c r="C96" s="48"/>
      <c r="D96" s="48"/>
      <c r="E96" s="48"/>
      <c r="F96" s="48"/>
      <c r="G96" s="48"/>
      <c r="H96" s="49"/>
      <c r="I96" s="11"/>
      <c r="J96" s="11"/>
      <c r="K96" s="11"/>
    </row>
    <row r="97" spans="1:11" s="9" customFormat="1" ht="18" customHeight="1">
      <c r="A97" s="1"/>
      <c r="B97" s="1"/>
      <c r="C97" s="1"/>
      <c r="D97" s="1"/>
      <c r="E97" s="7"/>
      <c r="F97" s="8"/>
      <c r="G97" s="8"/>
      <c r="I97" s="1"/>
      <c r="J97" s="1"/>
      <c r="K97" s="1"/>
    </row>
    <row r="98" spans="1:11" s="9" customFormat="1" ht="18" customHeight="1">
      <c r="A98" s="1"/>
      <c r="B98" s="1"/>
      <c r="C98" s="1"/>
      <c r="D98" s="1"/>
      <c r="E98" s="7"/>
      <c r="F98" s="8"/>
      <c r="G98" s="8"/>
      <c r="I98" s="1"/>
      <c r="J98" s="1"/>
      <c r="K98" s="1"/>
    </row>
    <row r="99" spans="1:11" s="9" customFormat="1" ht="18" customHeight="1">
      <c r="A99" s="1"/>
      <c r="B99" s="1"/>
      <c r="C99" s="1"/>
      <c r="D99" s="1"/>
      <c r="E99" s="7"/>
      <c r="F99" s="8"/>
      <c r="G99" s="8"/>
      <c r="I99" s="1"/>
      <c r="J99" s="1"/>
      <c r="K99" s="1"/>
    </row>
    <row r="100" spans="1:11" s="9" customFormat="1" ht="18" customHeight="1">
      <c r="A100" s="1"/>
      <c r="B100" s="1"/>
      <c r="C100" s="1"/>
      <c r="D100" s="1"/>
      <c r="E100" s="7"/>
      <c r="F100" s="8"/>
      <c r="G100" s="8"/>
      <c r="I100" s="1"/>
      <c r="J100" s="1"/>
      <c r="K100" s="1"/>
    </row>
  </sheetData>
  <mergeCells count="180">
    <mergeCell ref="C25:C26"/>
    <mergeCell ref="D25:D26"/>
    <mergeCell ref="A25:A26"/>
    <mergeCell ref="B25:B26"/>
    <mergeCell ref="A79:A80"/>
    <mergeCell ref="B79:B80"/>
    <mergeCell ref="C79:C80"/>
    <mergeCell ref="D79:D80"/>
    <mergeCell ref="A71:A72"/>
    <mergeCell ref="B71:B72"/>
    <mergeCell ref="C71:C72"/>
    <mergeCell ref="D71:D72"/>
    <mergeCell ref="D69:D70"/>
    <mergeCell ref="A43:A44"/>
    <mergeCell ref="C43:C44"/>
    <mergeCell ref="A27:A28"/>
    <mergeCell ref="C27:C28"/>
    <mergeCell ref="A69:A70"/>
    <mergeCell ref="C69:C70"/>
    <mergeCell ref="A67:A68"/>
    <mergeCell ref="A51:A52"/>
    <mergeCell ref="C51:C52"/>
    <mergeCell ref="C63:C64"/>
    <mergeCell ref="B63:B64"/>
    <mergeCell ref="D43:D44"/>
    <mergeCell ref="B43:B44"/>
    <mergeCell ref="D59:D60"/>
    <mergeCell ref="A63:A64"/>
    <mergeCell ref="A1:H1"/>
    <mergeCell ref="A2:H2"/>
    <mergeCell ref="A3:H3"/>
    <mergeCell ref="A4:C4"/>
    <mergeCell ref="D4:F4"/>
    <mergeCell ref="A5:E5"/>
    <mergeCell ref="B15:B16"/>
    <mergeCell ref="C15:C16"/>
    <mergeCell ref="D15:D16"/>
    <mergeCell ref="C7:C8"/>
    <mergeCell ref="D7:D8"/>
    <mergeCell ref="A7:A8"/>
    <mergeCell ref="B7:B8"/>
    <mergeCell ref="A15:A16"/>
    <mergeCell ref="A11:A12"/>
    <mergeCell ref="B11:B12"/>
    <mergeCell ref="C11:C12"/>
    <mergeCell ref="D11:D12"/>
    <mergeCell ref="C21:C22"/>
    <mergeCell ref="A23:A24"/>
    <mergeCell ref="A39:A40"/>
    <mergeCell ref="B39:B40"/>
    <mergeCell ref="C39:C40"/>
    <mergeCell ref="D39:D40"/>
    <mergeCell ref="C29:C30"/>
    <mergeCell ref="D29:D30"/>
    <mergeCell ref="A33:A34"/>
    <mergeCell ref="B33:B34"/>
    <mergeCell ref="C33:C34"/>
    <mergeCell ref="A13:A14"/>
    <mergeCell ref="B13:B14"/>
    <mergeCell ref="C13:C14"/>
    <mergeCell ref="D13:D14"/>
    <mergeCell ref="D23:D24"/>
    <mergeCell ref="A9:A10"/>
    <mergeCell ref="B9:B10"/>
    <mergeCell ref="C9:C10"/>
    <mergeCell ref="D9:D10"/>
    <mergeCell ref="A17:A18"/>
    <mergeCell ref="A21:A22"/>
    <mergeCell ref="C23:C24"/>
    <mergeCell ref="B17:B18"/>
    <mergeCell ref="B21:B22"/>
    <mergeCell ref="A19:A20"/>
    <mergeCell ref="B19:B20"/>
    <mergeCell ref="D19:D20"/>
    <mergeCell ref="C19:C20"/>
    <mergeCell ref="D21:D22"/>
    <mergeCell ref="D17:D18"/>
    <mergeCell ref="C17:C18"/>
    <mergeCell ref="B23:B24"/>
    <mergeCell ref="B96:H96"/>
    <mergeCell ref="A65:A66"/>
    <mergeCell ref="C65:C66"/>
    <mergeCell ref="D65:D66"/>
    <mergeCell ref="A89:A90"/>
    <mergeCell ref="C89:C90"/>
    <mergeCell ref="D89:D90"/>
    <mergeCell ref="B91:H91"/>
    <mergeCell ref="B92:H92"/>
    <mergeCell ref="B93:H93"/>
    <mergeCell ref="B94:H94"/>
    <mergeCell ref="B95:H95"/>
    <mergeCell ref="A77:A78"/>
    <mergeCell ref="C77:C78"/>
    <mergeCell ref="D77:D78"/>
    <mergeCell ref="A85:A86"/>
    <mergeCell ref="C85:C86"/>
    <mergeCell ref="A81:A82"/>
    <mergeCell ref="B81:B82"/>
    <mergeCell ref="D81:D82"/>
    <mergeCell ref="C81:C82"/>
    <mergeCell ref="D85:D86"/>
    <mergeCell ref="B65:B66"/>
    <mergeCell ref="B85:B86"/>
    <mergeCell ref="C47:C48"/>
    <mergeCell ref="B47:B48"/>
    <mergeCell ref="A49:A50"/>
    <mergeCell ref="B49:B50"/>
    <mergeCell ref="C49:C50"/>
    <mergeCell ref="D49:D50"/>
    <mergeCell ref="C83:C84"/>
    <mergeCell ref="D83:D84"/>
    <mergeCell ref="A57:A58"/>
    <mergeCell ref="C57:C58"/>
    <mergeCell ref="D57:D58"/>
    <mergeCell ref="D67:D68"/>
    <mergeCell ref="B61:B62"/>
    <mergeCell ref="A47:A48"/>
    <mergeCell ref="C67:C68"/>
    <mergeCell ref="B67:B68"/>
    <mergeCell ref="A59:A60"/>
    <mergeCell ref="B59:B60"/>
    <mergeCell ref="C59:C60"/>
    <mergeCell ref="D51:D52"/>
    <mergeCell ref="D63:D64"/>
    <mergeCell ref="B89:B90"/>
    <mergeCell ref="B77:B78"/>
    <mergeCell ref="A83:A84"/>
    <mergeCell ref="B83:B84"/>
    <mergeCell ref="D55:D56"/>
    <mergeCell ref="B69:B70"/>
    <mergeCell ref="B57:B58"/>
    <mergeCell ref="A61:A62"/>
    <mergeCell ref="C61:C62"/>
    <mergeCell ref="D61:D62"/>
    <mergeCell ref="C55:C56"/>
    <mergeCell ref="A87:A88"/>
    <mergeCell ref="B87:B88"/>
    <mergeCell ref="C87:C88"/>
    <mergeCell ref="D87:D88"/>
    <mergeCell ref="A41:A42"/>
    <mergeCell ref="C45:C46"/>
    <mergeCell ref="D45:D46"/>
    <mergeCell ref="C75:C76"/>
    <mergeCell ref="D75:D76"/>
    <mergeCell ref="A45:A46"/>
    <mergeCell ref="A73:A74"/>
    <mergeCell ref="B73:B74"/>
    <mergeCell ref="C73:C74"/>
    <mergeCell ref="D73:D74"/>
    <mergeCell ref="A75:A76"/>
    <mergeCell ref="B75:B76"/>
    <mergeCell ref="C41:C42"/>
    <mergeCell ref="D41:D42"/>
    <mergeCell ref="B41:B42"/>
    <mergeCell ref="B45:B46"/>
    <mergeCell ref="B51:B52"/>
    <mergeCell ref="A53:A54"/>
    <mergeCell ref="B53:B54"/>
    <mergeCell ref="C53:C54"/>
    <mergeCell ref="D53:D54"/>
    <mergeCell ref="B55:B56"/>
    <mergeCell ref="A55:A56"/>
    <mergeCell ref="D47:D48"/>
    <mergeCell ref="D27:D28"/>
    <mergeCell ref="A31:A32"/>
    <mergeCell ref="C31:C32"/>
    <mergeCell ref="D31:D32"/>
    <mergeCell ref="A35:A36"/>
    <mergeCell ref="C35:C36"/>
    <mergeCell ref="D35:D36"/>
    <mergeCell ref="C37:C38"/>
    <mergeCell ref="B29:B30"/>
    <mergeCell ref="A29:A30"/>
    <mergeCell ref="B27:B28"/>
    <mergeCell ref="B31:B32"/>
    <mergeCell ref="B35:B36"/>
    <mergeCell ref="A37:A38"/>
    <mergeCell ref="D33:D34"/>
    <mergeCell ref="B37:B38"/>
    <mergeCell ref="D37:D38"/>
  </mergeCells>
  <printOptions gridLines="1"/>
  <pageMargins left="0.7" right="0.7" top="0.75" bottom="0.75" header="0.3" footer="0.3"/>
  <pageSetup paperSize="9" scale="73" fitToHeight="0" orientation="portrait" r:id="rId1"/>
  <headerFooter>
    <oddFooter>Page &amp;P of &amp;N</oddFooter>
  </headerFooter>
  <rowBreaks count="5" manualBreakCount="5">
    <brk id="28" max="7" man="1"/>
    <brk id="50" max="7" man="1"/>
    <brk id="74" max="7" man="1"/>
    <brk id="30" max="7" man="1"/>
    <brk id="6" max="7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O34"/>
  <sheetViews>
    <sheetView tabSelected="1" showRuler="0" view="pageBreakPreview" topLeftCell="A7" zoomScale="85" zoomScaleNormal="100" zoomScaleSheetLayoutView="85" workbookViewId="0">
      <selection activeCell="A7" sqref="A7:A8"/>
    </sheetView>
  </sheetViews>
  <sheetFormatPr defaultColWidth="9" defaultRowHeight="18" customHeight="1"/>
  <cols>
    <col min="1" max="1" width="22.59765625" style="1" customWidth="1"/>
    <col min="2" max="2" width="13.3984375" style="1" customWidth="1"/>
    <col min="3" max="3" width="22" style="1" customWidth="1"/>
    <col min="4" max="4" width="15" style="1" customWidth="1"/>
    <col min="5" max="5" width="11.5" style="7" customWidth="1"/>
    <col min="6" max="6" width="9.5" style="41" customWidth="1"/>
    <col min="7" max="7" width="9.59765625" style="10" hidden="1" customWidth="1"/>
    <col min="8" max="8" width="9.09765625" style="10" customWidth="1"/>
    <col min="9" max="9" width="11.69921875" style="10" hidden="1" customWidth="1"/>
    <col min="10" max="10" width="11.3984375" style="9" customWidth="1"/>
    <col min="11" max="11" width="7.09765625" style="1" customWidth="1"/>
    <col min="12" max="12" width="5.19921875" style="1" customWidth="1"/>
    <col min="13" max="13" width="7.5" style="1" customWidth="1"/>
    <col min="14" max="16384" width="9" style="1"/>
  </cols>
  <sheetData>
    <row r="1" spans="1:15" ht="37.5" customHeight="1">
      <c r="A1" s="56" t="s">
        <v>0</v>
      </c>
      <c r="B1" s="57"/>
      <c r="C1" s="57"/>
      <c r="D1" s="57"/>
      <c r="E1" s="57"/>
      <c r="F1" s="57"/>
      <c r="G1" s="57"/>
      <c r="H1" s="57"/>
      <c r="I1" s="57"/>
      <c r="J1" s="58"/>
      <c r="K1" s="11"/>
      <c r="L1" s="11"/>
      <c r="M1" s="11"/>
      <c r="O1" s="2"/>
    </row>
    <row r="2" spans="1:15" ht="22.5" customHeight="1">
      <c r="A2" s="59" t="s">
        <v>1</v>
      </c>
      <c r="B2" s="60"/>
      <c r="C2" s="60"/>
      <c r="D2" s="60"/>
      <c r="E2" s="60"/>
      <c r="F2" s="60"/>
      <c r="G2" s="60"/>
      <c r="H2" s="60"/>
      <c r="I2" s="60"/>
      <c r="J2" s="61"/>
      <c r="K2" s="11"/>
      <c r="L2" s="11"/>
      <c r="M2" s="11"/>
      <c r="O2" s="2"/>
    </row>
    <row r="3" spans="1:15" s="3" customFormat="1" ht="24.75" customHeight="1">
      <c r="A3" s="62" t="s">
        <v>79</v>
      </c>
      <c r="B3" s="63"/>
      <c r="C3" s="63"/>
      <c r="D3" s="63"/>
      <c r="E3" s="63"/>
      <c r="F3" s="63"/>
      <c r="G3" s="63"/>
      <c r="H3" s="63"/>
      <c r="I3" s="63"/>
      <c r="J3" s="64"/>
      <c r="K3" s="12"/>
      <c r="L3" s="12"/>
      <c r="M3" s="12"/>
      <c r="O3" s="2"/>
    </row>
    <row r="4" spans="1:15" ht="27.75" customHeight="1">
      <c r="A4" s="65" t="s">
        <v>2</v>
      </c>
      <c r="B4" s="66"/>
      <c r="C4" s="66"/>
      <c r="D4" s="67" t="s">
        <v>82</v>
      </c>
      <c r="E4" s="67"/>
      <c r="F4" s="67"/>
      <c r="G4" s="67"/>
      <c r="H4" s="36"/>
      <c r="I4" s="13" t="s">
        <v>3</v>
      </c>
      <c r="J4" s="29">
        <f ca="1">TODAY()</f>
        <v>44450</v>
      </c>
      <c r="K4" s="14"/>
      <c r="L4" s="11"/>
      <c r="M4" s="11"/>
      <c r="O4" s="2"/>
    </row>
    <row r="5" spans="1:15" ht="18" customHeight="1">
      <c r="A5" s="68" t="s">
        <v>77</v>
      </c>
      <c r="B5" s="69"/>
      <c r="C5" s="69"/>
      <c r="D5" s="69"/>
      <c r="E5" s="69"/>
      <c r="F5" s="39"/>
      <c r="G5" s="15" t="s">
        <v>4</v>
      </c>
      <c r="H5" s="15"/>
      <c r="I5" s="30" t="s">
        <v>40</v>
      </c>
      <c r="J5" s="16"/>
      <c r="K5" s="11"/>
      <c r="L5" s="11"/>
      <c r="M5" s="11"/>
      <c r="O5" s="2"/>
    </row>
    <row r="6" spans="1:15" s="34" customFormat="1" ht="20.399999999999999">
      <c r="A6" s="17" t="s">
        <v>5</v>
      </c>
      <c r="B6" s="28" t="s">
        <v>6</v>
      </c>
      <c r="C6" s="18" t="s">
        <v>7</v>
      </c>
      <c r="D6" s="17" t="s">
        <v>8</v>
      </c>
      <c r="E6" s="17" t="s">
        <v>9</v>
      </c>
      <c r="F6" s="40" t="s">
        <v>10</v>
      </c>
      <c r="G6" s="17" t="s">
        <v>10</v>
      </c>
      <c r="H6" s="17" t="s">
        <v>11</v>
      </c>
      <c r="I6" s="17" t="s">
        <v>11</v>
      </c>
      <c r="J6" s="17" t="s">
        <v>12</v>
      </c>
      <c r="K6" s="33"/>
      <c r="L6" s="33"/>
      <c r="M6" s="33"/>
      <c r="O6" s="35"/>
    </row>
    <row r="7" spans="1:15" ht="40.5" customHeight="1">
      <c r="A7" s="45" t="s">
        <v>88</v>
      </c>
      <c r="B7" s="45" t="s">
        <v>83</v>
      </c>
      <c r="C7" s="43"/>
      <c r="D7" s="45" t="s">
        <v>14</v>
      </c>
      <c r="E7" s="31" t="s">
        <v>15</v>
      </c>
      <c r="F7" s="37">
        <f>G7+1</f>
        <v>47</v>
      </c>
      <c r="G7" s="32">
        <v>46</v>
      </c>
      <c r="H7" s="32">
        <f>F7/10.764</f>
        <v>4.3664065403195842</v>
      </c>
      <c r="I7" s="32">
        <f>ROUND(G7/$K$7,2)</f>
        <v>4.2699999999999996</v>
      </c>
      <c r="J7" s="32">
        <f>F7*$L$7</f>
        <v>240.64000000000001</v>
      </c>
      <c r="K7" s="11">
        <v>10.763999999999999</v>
      </c>
      <c r="L7" s="11">
        <v>5.12</v>
      </c>
      <c r="M7" s="11"/>
      <c r="O7" s="2"/>
    </row>
    <row r="8" spans="1:15" ht="40.5" customHeight="1">
      <c r="A8" s="46"/>
      <c r="B8" s="46"/>
      <c r="C8" s="44"/>
      <c r="D8" s="46"/>
      <c r="E8" s="21" t="s">
        <v>16</v>
      </c>
      <c r="F8" s="38">
        <f t="shared" ref="F8" si="0">G8+1</f>
        <v>62</v>
      </c>
      <c r="G8" s="22">
        <f>G7+15</f>
        <v>61</v>
      </c>
      <c r="H8" s="22">
        <f t="shared" ref="H8" si="1">F8/10.764</f>
        <v>5.7599405425492387</v>
      </c>
      <c r="I8" s="22">
        <f>ROUND(G8/$K$7,2)</f>
        <v>5.67</v>
      </c>
      <c r="J8" s="22">
        <f>F8*$L$7</f>
        <v>317.44</v>
      </c>
      <c r="K8" s="11"/>
      <c r="L8" s="11"/>
      <c r="M8" s="11"/>
      <c r="O8" s="2"/>
    </row>
    <row r="9" spans="1:15" ht="40.5" customHeight="1">
      <c r="A9" s="45" t="s">
        <v>89</v>
      </c>
      <c r="B9" s="45" t="s">
        <v>83</v>
      </c>
      <c r="C9" s="43"/>
      <c r="D9" s="45" t="s">
        <v>14</v>
      </c>
      <c r="E9" s="31" t="s">
        <v>15</v>
      </c>
      <c r="F9" s="37">
        <f>G9+1</f>
        <v>47</v>
      </c>
      <c r="G9" s="32">
        <v>46</v>
      </c>
      <c r="H9" s="32">
        <f>F9/10.764</f>
        <v>4.3664065403195842</v>
      </c>
      <c r="I9" s="32">
        <f>ROUND(G9/$K$7,2)</f>
        <v>4.2699999999999996</v>
      </c>
      <c r="J9" s="32">
        <f>F9*$L$7</f>
        <v>240.64000000000001</v>
      </c>
      <c r="K9" s="11"/>
      <c r="L9" s="11"/>
      <c r="M9" s="11"/>
      <c r="O9" s="2"/>
    </row>
    <row r="10" spans="1:15" ht="40.5" customHeight="1">
      <c r="A10" s="46"/>
      <c r="B10" s="46"/>
      <c r="C10" s="44"/>
      <c r="D10" s="46"/>
      <c r="E10" s="21" t="s">
        <v>16</v>
      </c>
      <c r="F10" s="38">
        <f t="shared" ref="F10" si="2">G10+1</f>
        <v>62</v>
      </c>
      <c r="G10" s="22">
        <f>G9+15</f>
        <v>61</v>
      </c>
      <c r="H10" s="22">
        <f t="shared" ref="H10" si="3">F10/10.764</f>
        <v>5.7599405425492387</v>
      </c>
      <c r="I10" s="22">
        <f>ROUND(G10/$K$7,2)</f>
        <v>5.67</v>
      </c>
      <c r="J10" s="22">
        <f>F10*$L$7</f>
        <v>317.44</v>
      </c>
      <c r="K10" s="11"/>
      <c r="L10" s="11"/>
      <c r="M10" s="11"/>
      <c r="O10" s="2"/>
    </row>
    <row r="11" spans="1:15" ht="40.5" customHeight="1">
      <c r="A11" s="45" t="s">
        <v>90</v>
      </c>
      <c r="B11" s="45" t="s">
        <v>83</v>
      </c>
      <c r="C11" s="43"/>
      <c r="D11" s="45" t="s">
        <v>14</v>
      </c>
      <c r="E11" s="31" t="s">
        <v>15</v>
      </c>
      <c r="F11" s="37">
        <f>G11+1</f>
        <v>47</v>
      </c>
      <c r="G11" s="32">
        <v>46</v>
      </c>
      <c r="H11" s="32">
        <f>F11/10.764</f>
        <v>4.3664065403195842</v>
      </c>
      <c r="I11" s="32">
        <f>ROUND(G11/$K$7,2)</f>
        <v>4.2699999999999996</v>
      </c>
      <c r="J11" s="32">
        <f>F11*$L$7</f>
        <v>240.64000000000001</v>
      </c>
      <c r="K11" s="11"/>
      <c r="L11" s="11"/>
      <c r="M11" s="11"/>
      <c r="O11" s="2"/>
    </row>
    <row r="12" spans="1:15" ht="40.5" customHeight="1">
      <c r="A12" s="46"/>
      <c r="B12" s="46"/>
      <c r="C12" s="44"/>
      <c r="D12" s="46"/>
      <c r="E12" s="21" t="s">
        <v>16</v>
      </c>
      <c r="F12" s="38">
        <f t="shared" ref="F12" si="4">G12+1</f>
        <v>62</v>
      </c>
      <c r="G12" s="22">
        <f>G11+15</f>
        <v>61</v>
      </c>
      <c r="H12" s="22">
        <f t="shared" ref="H12" si="5">F12/10.764</f>
        <v>5.7599405425492387</v>
      </c>
      <c r="I12" s="22">
        <f>ROUND(G12/$K$7,2)</f>
        <v>5.67</v>
      </c>
      <c r="J12" s="22">
        <f>F12*$L$7</f>
        <v>317.44</v>
      </c>
      <c r="K12" s="11"/>
      <c r="L12" s="11"/>
      <c r="M12" s="11"/>
      <c r="O12" s="2"/>
    </row>
    <row r="13" spans="1:15" ht="40.5" customHeight="1">
      <c r="A13" s="45" t="s">
        <v>84</v>
      </c>
      <c r="B13" s="45" t="s">
        <v>83</v>
      </c>
      <c r="C13" s="43"/>
      <c r="D13" s="45" t="s">
        <v>14</v>
      </c>
      <c r="E13" s="31" t="s">
        <v>15</v>
      </c>
      <c r="F13" s="37">
        <f>G13+1</f>
        <v>48</v>
      </c>
      <c r="G13" s="32">
        <v>47</v>
      </c>
      <c r="H13" s="32">
        <f>F13/10.764</f>
        <v>4.4593088071348941</v>
      </c>
      <c r="I13" s="32">
        <f>ROUND(G13/$K$7,2)</f>
        <v>4.37</v>
      </c>
      <c r="J13" s="32">
        <f>F13*$L$7</f>
        <v>245.76</v>
      </c>
      <c r="K13" s="11"/>
      <c r="L13" s="11"/>
      <c r="M13" s="11"/>
      <c r="O13" s="2"/>
    </row>
    <row r="14" spans="1:15" ht="40.5" customHeight="1">
      <c r="A14" s="46"/>
      <c r="B14" s="46"/>
      <c r="C14" s="44"/>
      <c r="D14" s="46"/>
      <c r="E14" s="21" t="s">
        <v>16</v>
      </c>
      <c r="F14" s="38">
        <f t="shared" ref="F14" si="6">G14+1</f>
        <v>63</v>
      </c>
      <c r="G14" s="22">
        <f>G13+15</f>
        <v>62</v>
      </c>
      <c r="H14" s="22">
        <f t="shared" ref="H14" si="7">F14/10.764</f>
        <v>5.8528428093645486</v>
      </c>
      <c r="I14" s="22">
        <f>ROUND(G14/$K$7,2)</f>
        <v>5.76</v>
      </c>
      <c r="J14" s="22">
        <f>F14*$L$7</f>
        <v>322.56</v>
      </c>
      <c r="K14" s="11"/>
      <c r="L14" s="11"/>
      <c r="M14" s="11"/>
      <c r="O14" s="2"/>
    </row>
    <row r="15" spans="1:15" ht="40.5" customHeight="1">
      <c r="A15" s="45" t="s">
        <v>87</v>
      </c>
      <c r="B15" s="45" t="s">
        <v>83</v>
      </c>
      <c r="C15" s="43"/>
      <c r="D15" s="45" t="s">
        <v>14</v>
      </c>
      <c r="E15" s="31" t="s">
        <v>15</v>
      </c>
      <c r="F15" s="37">
        <f>G15+1</f>
        <v>48</v>
      </c>
      <c r="G15" s="32">
        <v>47</v>
      </c>
      <c r="H15" s="32">
        <f>F15/10.764</f>
        <v>4.4593088071348941</v>
      </c>
      <c r="I15" s="32">
        <f>ROUND(G15/$K$7,2)</f>
        <v>4.37</v>
      </c>
      <c r="J15" s="32">
        <f>F15*$L$7</f>
        <v>245.76</v>
      </c>
      <c r="K15" s="11"/>
      <c r="L15" s="11"/>
      <c r="M15" s="11"/>
      <c r="O15" s="2"/>
    </row>
    <row r="16" spans="1:15" ht="40.5" customHeight="1">
      <c r="A16" s="46"/>
      <c r="B16" s="46"/>
      <c r="C16" s="44"/>
      <c r="D16" s="46"/>
      <c r="E16" s="21" t="s">
        <v>16</v>
      </c>
      <c r="F16" s="38">
        <f t="shared" ref="F16" si="8">G16+1</f>
        <v>63</v>
      </c>
      <c r="G16" s="22">
        <f>G15+15</f>
        <v>62</v>
      </c>
      <c r="H16" s="22">
        <f t="shared" ref="H16" si="9">F16/10.764</f>
        <v>5.8528428093645486</v>
      </c>
      <c r="I16" s="22">
        <f>ROUND(G16/$K$7,2)</f>
        <v>5.76</v>
      </c>
      <c r="J16" s="22">
        <f>F16*$L$7</f>
        <v>322.56</v>
      </c>
      <c r="K16" s="11"/>
      <c r="L16" s="11"/>
      <c r="M16" s="11"/>
      <c r="O16" s="2"/>
    </row>
    <row r="17" spans="1:15" ht="40.5" customHeight="1">
      <c r="A17" s="45" t="s">
        <v>85</v>
      </c>
      <c r="B17" s="45" t="s">
        <v>83</v>
      </c>
      <c r="C17" s="43"/>
      <c r="D17" s="45" t="s">
        <v>14</v>
      </c>
      <c r="E17" s="31" t="s">
        <v>15</v>
      </c>
      <c r="F17" s="37">
        <f>G17+1</f>
        <v>48</v>
      </c>
      <c r="G17" s="32">
        <v>47</v>
      </c>
      <c r="H17" s="32">
        <f>F17/10.764</f>
        <v>4.4593088071348941</v>
      </c>
      <c r="I17" s="32">
        <f>ROUND(G17/$K$7,2)</f>
        <v>4.37</v>
      </c>
      <c r="J17" s="32">
        <f>F17*$L$7</f>
        <v>245.76</v>
      </c>
      <c r="K17" s="11"/>
      <c r="L17" s="11"/>
      <c r="M17" s="11"/>
      <c r="O17" s="2"/>
    </row>
    <row r="18" spans="1:15" ht="40.5" customHeight="1">
      <c r="A18" s="46"/>
      <c r="B18" s="46"/>
      <c r="C18" s="44"/>
      <c r="D18" s="46"/>
      <c r="E18" s="21" t="s">
        <v>16</v>
      </c>
      <c r="F18" s="38">
        <f t="shared" ref="F18" si="10">G18+1</f>
        <v>63</v>
      </c>
      <c r="G18" s="22">
        <f>G17+15</f>
        <v>62</v>
      </c>
      <c r="H18" s="22">
        <f t="shared" ref="H18" si="11">F18/10.764</f>
        <v>5.8528428093645486</v>
      </c>
      <c r="I18" s="22">
        <f>ROUND(G18/$K$7,2)</f>
        <v>5.76</v>
      </c>
      <c r="J18" s="22">
        <f>F18*$L$7</f>
        <v>322.56</v>
      </c>
      <c r="K18" s="11"/>
      <c r="L18" s="11"/>
      <c r="M18" s="11"/>
      <c r="O18" s="2"/>
    </row>
    <row r="19" spans="1:15" ht="40.5" customHeight="1">
      <c r="A19" s="45" t="s">
        <v>86</v>
      </c>
      <c r="B19" s="45" t="s">
        <v>83</v>
      </c>
      <c r="C19" s="43"/>
      <c r="D19" s="45" t="s">
        <v>14</v>
      </c>
      <c r="E19" s="31" t="s">
        <v>15</v>
      </c>
      <c r="F19" s="37">
        <f>G19+1</f>
        <v>48</v>
      </c>
      <c r="G19" s="32">
        <v>47</v>
      </c>
      <c r="H19" s="32">
        <f>F19/10.764</f>
        <v>4.4593088071348941</v>
      </c>
      <c r="I19" s="32">
        <f>ROUND(G19/$K$7,2)</f>
        <v>4.37</v>
      </c>
      <c r="J19" s="32">
        <f>F19*$L$7</f>
        <v>245.76</v>
      </c>
      <c r="K19" s="11"/>
      <c r="L19" s="11"/>
      <c r="M19" s="11"/>
      <c r="O19" s="2"/>
    </row>
    <row r="20" spans="1:15" ht="40.5" customHeight="1">
      <c r="A20" s="46"/>
      <c r="B20" s="46"/>
      <c r="C20" s="44"/>
      <c r="D20" s="46"/>
      <c r="E20" s="21" t="s">
        <v>16</v>
      </c>
      <c r="F20" s="38">
        <f t="shared" ref="F20" si="12">G20+1</f>
        <v>63</v>
      </c>
      <c r="G20" s="22">
        <f>G19+15</f>
        <v>62</v>
      </c>
      <c r="H20" s="22">
        <f t="shared" ref="H20" si="13">F20/10.764</f>
        <v>5.8528428093645486</v>
      </c>
      <c r="I20" s="22">
        <f>ROUND(G20/$K$7,2)</f>
        <v>5.76</v>
      </c>
      <c r="J20" s="22">
        <f>F20*$L$7</f>
        <v>322.56</v>
      </c>
      <c r="K20" s="11"/>
      <c r="L20" s="11"/>
      <c r="M20" s="11"/>
      <c r="O20" s="2"/>
    </row>
    <row r="21" spans="1:15" ht="40.5" customHeight="1">
      <c r="A21" s="45" t="s">
        <v>91</v>
      </c>
      <c r="B21" s="45" t="s">
        <v>28</v>
      </c>
      <c r="C21" s="43"/>
      <c r="D21" s="45" t="s">
        <v>14</v>
      </c>
      <c r="E21" s="31" t="s">
        <v>15</v>
      </c>
      <c r="F21" s="37">
        <f>G21+1</f>
        <v>48</v>
      </c>
      <c r="G21" s="32">
        <v>47</v>
      </c>
      <c r="H21" s="32">
        <f>F21/10.764</f>
        <v>4.4593088071348941</v>
      </c>
      <c r="I21" s="32">
        <f>ROUND(G21/$K$7,2)</f>
        <v>4.37</v>
      </c>
      <c r="J21" s="32">
        <f>F21*$L$7</f>
        <v>245.76</v>
      </c>
      <c r="K21" s="11"/>
      <c r="L21" s="11"/>
      <c r="M21" s="11"/>
      <c r="O21" s="2"/>
    </row>
    <row r="22" spans="1:15" ht="40.5" customHeight="1">
      <c r="A22" s="46"/>
      <c r="B22" s="46"/>
      <c r="C22" s="44"/>
      <c r="D22" s="46"/>
      <c r="E22" s="21" t="s">
        <v>16</v>
      </c>
      <c r="F22" s="38">
        <f t="shared" ref="F22" si="14">G22+1</f>
        <v>63</v>
      </c>
      <c r="G22" s="22">
        <f>G21+15</f>
        <v>62</v>
      </c>
      <c r="H22" s="22">
        <f t="shared" ref="H22" si="15">F22/10.764</f>
        <v>5.8528428093645486</v>
      </c>
      <c r="I22" s="22">
        <f>ROUND(G22/$K$7,2)</f>
        <v>5.76</v>
      </c>
      <c r="J22" s="22">
        <f>F22*$L$7</f>
        <v>322.56</v>
      </c>
      <c r="K22" s="11"/>
      <c r="L22" s="11"/>
      <c r="M22" s="11"/>
      <c r="O22" s="2"/>
    </row>
    <row r="23" spans="1:15" ht="40.5" customHeight="1">
      <c r="A23" s="45" t="s">
        <v>92</v>
      </c>
      <c r="B23" s="45" t="s">
        <v>28</v>
      </c>
      <c r="C23" s="43"/>
      <c r="D23" s="45" t="s">
        <v>14</v>
      </c>
      <c r="E23" s="31" t="s">
        <v>15</v>
      </c>
      <c r="F23" s="37">
        <f>G23+1</f>
        <v>48</v>
      </c>
      <c r="G23" s="32">
        <v>47</v>
      </c>
      <c r="H23" s="32">
        <f>F23/10.764</f>
        <v>4.4593088071348941</v>
      </c>
      <c r="I23" s="32">
        <f>ROUND(G23/$K$7,2)</f>
        <v>4.37</v>
      </c>
      <c r="J23" s="32">
        <f>F23*$L$7</f>
        <v>245.76</v>
      </c>
      <c r="K23" s="11"/>
      <c r="L23" s="11"/>
      <c r="M23" s="11"/>
      <c r="O23" s="2"/>
    </row>
    <row r="24" spans="1:15" ht="40.5" customHeight="1">
      <c r="A24" s="46"/>
      <c r="B24" s="46"/>
      <c r="C24" s="44"/>
      <c r="D24" s="46"/>
      <c r="E24" s="21" t="s">
        <v>16</v>
      </c>
      <c r="F24" s="38">
        <f t="shared" ref="F24" si="16">G24+1</f>
        <v>63</v>
      </c>
      <c r="G24" s="22">
        <f>G23+15</f>
        <v>62</v>
      </c>
      <c r="H24" s="22">
        <f t="shared" ref="H24" si="17">F24/10.764</f>
        <v>5.8528428093645486</v>
      </c>
      <c r="I24" s="22">
        <f>ROUND(G24/$K$7,2)</f>
        <v>5.76</v>
      </c>
      <c r="J24" s="22">
        <f>F24*$L$7</f>
        <v>322.56</v>
      </c>
      <c r="K24" s="11"/>
      <c r="L24" s="11"/>
      <c r="M24" s="11"/>
      <c r="O24" s="2"/>
    </row>
    <row r="25" spans="1:15" ht="18.75" customHeight="1">
      <c r="A25" s="23" t="s">
        <v>19</v>
      </c>
      <c r="B25" s="70" t="s">
        <v>71</v>
      </c>
      <c r="C25" s="70"/>
      <c r="D25" s="70"/>
      <c r="E25" s="70"/>
      <c r="F25" s="70"/>
      <c r="G25" s="70"/>
      <c r="H25" s="70"/>
      <c r="I25" s="70"/>
      <c r="J25" s="71"/>
      <c r="K25" s="24"/>
      <c r="L25" s="11">
        <f>17000/250</f>
        <v>68</v>
      </c>
      <c r="M25" s="25">
        <f>17000/370</f>
        <v>45.945945945945944</v>
      </c>
    </row>
    <row r="26" spans="1:15" ht="18.75" customHeight="1">
      <c r="A26" s="26" t="s">
        <v>20</v>
      </c>
      <c r="B26" s="52" t="s">
        <v>80</v>
      </c>
      <c r="C26" s="52"/>
      <c r="D26" s="52"/>
      <c r="E26" s="52"/>
      <c r="F26" s="52"/>
      <c r="G26" s="52"/>
      <c r="H26" s="52"/>
      <c r="I26" s="52"/>
      <c r="J26" s="53"/>
      <c r="K26" s="11"/>
      <c r="L26" s="11"/>
      <c r="M26" s="11"/>
    </row>
    <row r="27" spans="1:15" ht="18.75" customHeight="1">
      <c r="A27" s="26" t="s">
        <v>21</v>
      </c>
      <c r="B27" s="54" t="s">
        <v>22</v>
      </c>
      <c r="C27" s="54"/>
      <c r="D27" s="54"/>
      <c r="E27" s="54"/>
      <c r="F27" s="54"/>
      <c r="G27" s="54"/>
      <c r="H27" s="54"/>
      <c r="I27" s="54"/>
      <c r="J27" s="55"/>
      <c r="K27" s="11"/>
      <c r="L27" s="11"/>
      <c r="M27" s="11"/>
    </row>
    <row r="28" spans="1:15" ht="18.75" customHeight="1">
      <c r="A28" s="26" t="s">
        <v>23</v>
      </c>
      <c r="B28" s="54" t="s">
        <v>62</v>
      </c>
      <c r="C28" s="54"/>
      <c r="D28" s="54"/>
      <c r="E28" s="54"/>
      <c r="F28" s="54"/>
      <c r="G28" s="54"/>
      <c r="H28" s="54"/>
      <c r="I28" s="54"/>
      <c r="J28" s="55"/>
      <c r="K28" s="11"/>
      <c r="L28" s="11"/>
      <c r="M28" s="11"/>
    </row>
    <row r="29" spans="1:15" ht="18.75" customHeight="1">
      <c r="A29" s="26" t="s">
        <v>24</v>
      </c>
      <c r="B29" s="54" t="s">
        <v>25</v>
      </c>
      <c r="C29" s="54"/>
      <c r="D29" s="54"/>
      <c r="E29" s="54"/>
      <c r="F29" s="54"/>
      <c r="G29" s="54"/>
      <c r="H29" s="54"/>
      <c r="I29" s="54"/>
      <c r="J29" s="55"/>
      <c r="K29" s="11"/>
      <c r="L29" s="11"/>
      <c r="M29" s="11"/>
    </row>
    <row r="30" spans="1:15" ht="18.75" customHeight="1">
      <c r="A30" s="27" t="s">
        <v>26</v>
      </c>
      <c r="B30" s="48">
        <f ca="1">J4+60</f>
        <v>44510</v>
      </c>
      <c r="C30" s="48"/>
      <c r="D30" s="48"/>
      <c r="E30" s="48"/>
      <c r="F30" s="48"/>
      <c r="G30" s="48"/>
      <c r="H30" s="48"/>
      <c r="I30" s="48"/>
      <c r="J30" s="49"/>
      <c r="K30" s="11"/>
      <c r="L30" s="11"/>
      <c r="M30" s="11"/>
    </row>
    <row r="31" spans="1:15" s="9" customFormat="1" ht="18" customHeight="1">
      <c r="A31" s="1"/>
      <c r="B31" s="1"/>
      <c r="C31" s="1"/>
      <c r="D31" s="1"/>
      <c r="E31" s="7"/>
      <c r="F31" s="41"/>
      <c r="G31" s="8"/>
      <c r="H31" s="8"/>
      <c r="I31" s="8"/>
      <c r="K31" s="1"/>
      <c r="L31" s="1"/>
      <c r="M31" s="1"/>
    </row>
    <row r="32" spans="1:15" s="9" customFormat="1" ht="18" customHeight="1">
      <c r="A32" s="1"/>
      <c r="B32" s="1"/>
      <c r="C32" s="1"/>
      <c r="D32" s="1"/>
      <c r="E32" s="7"/>
      <c r="F32" s="41"/>
      <c r="G32" s="8"/>
      <c r="H32" s="8"/>
      <c r="I32" s="8"/>
      <c r="K32" s="1"/>
      <c r="L32" s="1"/>
      <c r="M32" s="1"/>
    </row>
    <row r="33" spans="1:13" s="9" customFormat="1" ht="18" customHeight="1">
      <c r="A33" s="1"/>
      <c r="B33" s="1"/>
      <c r="C33" s="1"/>
      <c r="D33" s="1"/>
      <c r="E33" s="7"/>
      <c r="F33" s="41"/>
      <c r="G33" s="8"/>
      <c r="H33" s="8"/>
      <c r="I33" s="8"/>
      <c r="K33" s="1"/>
      <c r="L33" s="1"/>
      <c r="M33" s="1"/>
    </row>
    <row r="34" spans="1:13" s="9" customFormat="1" ht="18" customHeight="1">
      <c r="A34" s="1"/>
      <c r="B34" s="1"/>
      <c r="C34" s="1"/>
      <c r="D34" s="1"/>
      <c r="E34" s="7"/>
      <c r="F34" s="41"/>
      <c r="G34" s="8"/>
      <c r="H34" s="8"/>
      <c r="I34" s="8"/>
      <c r="K34" s="1"/>
      <c r="L34" s="1"/>
      <c r="M34" s="1"/>
    </row>
  </sheetData>
  <mergeCells count="48">
    <mergeCell ref="A1:J1"/>
    <mergeCell ref="A2:J2"/>
    <mergeCell ref="A3:J3"/>
    <mergeCell ref="A4:C4"/>
    <mergeCell ref="D4:G4"/>
    <mergeCell ref="A5:E5"/>
    <mergeCell ref="A9:A10"/>
    <mergeCell ref="B9:B10"/>
    <mergeCell ref="C9:C10"/>
    <mergeCell ref="D9:D10"/>
    <mergeCell ref="A11:A12"/>
    <mergeCell ref="B11:B12"/>
    <mergeCell ref="C11:C12"/>
    <mergeCell ref="D11:D12"/>
    <mergeCell ref="A13:A14"/>
    <mergeCell ref="B13:B14"/>
    <mergeCell ref="A7:A8"/>
    <mergeCell ref="B7:B8"/>
    <mergeCell ref="C7:C8"/>
    <mergeCell ref="D7:D8"/>
    <mergeCell ref="C13:C14"/>
    <mergeCell ref="D13:D14"/>
    <mergeCell ref="A15:A16"/>
    <mergeCell ref="B15:B16"/>
    <mergeCell ref="C15:C16"/>
    <mergeCell ref="D15:D16"/>
    <mergeCell ref="A19:A20"/>
    <mergeCell ref="B19:B20"/>
    <mergeCell ref="C19:C20"/>
    <mergeCell ref="D19:D20"/>
    <mergeCell ref="A21:A22"/>
    <mergeCell ref="B21:B22"/>
    <mergeCell ref="C21:C22"/>
    <mergeCell ref="D21:D22"/>
    <mergeCell ref="A17:A18"/>
    <mergeCell ref="B17:B18"/>
    <mergeCell ref="C17:C18"/>
    <mergeCell ref="D17:D18"/>
    <mergeCell ref="A23:A24"/>
    <mergeCell ref="B23:B24"/>
    <mergeCell ref="C23:C24"/>
    <mergeCell ref="D23:D24"/>
    <mergeCell ref="B25:J25"/>
    <mergeCell ref="B26:J26"/>
    <mergeCell ref="B27:J27"/>
    <mergeCell ref="B28:J28"/>
    <mergeCell ref="B29:J29"/>
    <mergeCell ref="B30:J30"/>
  </mergeCells>
  <printOptions gridLines="1"/>
  <pageMargins left="0.7" right="0.7" top="0.75" bottom="0.75" header="0.3" footer="0.3"/>
  <pageSetup paperSize="9" scale="73" fitToHeight="0" orientation="portrait" r:id="rId1"/>
  <headerFooter>
    <oddFooter>Page &amp;P of &amp;N</oddFooter>
  </headerFooter>
  <rowBreaks count="1" manualBreakCount="1">
    <brk id="6" min="3" max="9" man="1"/>
  </rowBreaks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 tint="0.39997558519241921"/>
  </sheetPr>
  <dimension ref="A1:O100"/>
  <sheetViews>
    <sheetView showRuler="0" view="pageBreakPreview" topLeftCell="A16" zoomScaleNormal="100" zoomScaleSheetLayoutView="100" workbookViewId="0">
      <selection activeCell="A9" sqref="A9:A10"/>
    </sheetView>
  </sheetViews>
  <sheetFormatPr defaultColWidth="9" defaultRowHeight="18" customHeight="1"/>
  <cols>
    <col min="1" max="1" width="22.59765625" style="1" customWidth="1"/>
    <col min="2" max="2" width="11.19921875" style="1" customWidth="1"/>
    <col min="3" max="3" width="22" style="1" customWidth="1"/>
    <col min="4" max="4" width="15" style="1" customWidth="1"/>
    <col min="5" max="5" width="11.5" style="7" customWidth="1"/>
    <col min="6" max="6" width="9.5" style="41" customWidth="1"/>
    <col min="7" max="7" width="9.59765625" style="10" hidden="1" customWidth="1"/>
    <col min="8" max="8" width="9.09765625" style="10" customWidth="1"/>
    <col min="9" max="9" width="11.69921875" style="10" hidden="1" customWidth="1"/>
    <col min="10" max="10" width="11.3984375" style="9" customWidth="1"/>
    <col min="11" max="11" width="7.09765625" style="1" customWidth="1"/>
    <col min="12" max="12" width="5.19921875" style="1" customWidth="1"/>
    <col min="13" max="13" width="7.5" style="1" customWidth="1"/>
    <col min="14" max="16384" width="9" style="1"/>
  </cols>
  <sheetData>
    <row r="1" spans="1:15" ht="37.5" customHeight="1">
      <c r="A1" s="56" t="s">
        <v>0</v>
      </c>
      <c r="B1" s="57"/>
      <c r="C1" s="57"/>
      <c r="D1" s="57"/>
      <c r="E1" s="57"/>
      <c r="F1" s="57"/>
      <c r="G1" s="57"/>
      <c r="H1" s="57"/>
      <c r="I1" s="57"/>
      <c r="J1" s="58"/>
      <c r="K1" s="11"/>
      <c r="L1" s="11"/>
      <c r="M1" s="11"/>
      <c r="O1" s="2"/>
    </row>
    <row r="2" spans="1:15" ht="22.5" customHeight="1">
      <c r="A2" s="59" t="s">
        <v>1</v>
      </c>
      <c r="B2" s="60"/>
      <c r="C2" s="60"/>
      <c r="D2" s="60"/>
      <c r="E2" s="60"/>
      <c r="F2" s="60"/>
      <c r="G2" s="60"/>
      <c r="H2" s="60"/>
      <c r="I2" s="60"/>
      <c r="J2" s="61"/>
      <c r="K2" s="11"/>
      <c r="L2" s="11"/>
      <c r="M2" s="11"/>
      <c r="O2" s="2"/>
    </row>
    <row r="3" spans="1:15" s="3" customFormat="1" ht="24.75" customHeight="1">
      <c r="A3" s="62" t="s">
        <v>79</v>
      </c>
      <c r="B3" s="63"/>
      <c r="C3" s="63"/>
      <c r="D3" s="63"/>
      <c r="E3" s="63"/>
      <c r="F3" s="63"/>
      <c r="G3" s="63"/>
      <c r="H3" s="63"/>
      <c r="I3" s="63"/>
      <c r="J3" s="64"/>
      <c r="K3" s="12"/>
      <c r="L3" s="12"/>
      <c r="M3" s="12"/>
      <c r="O3" s="2"/>
    </row>
    <row r="4" spans="1:15" ht="27.75" customHeight="1">
      <c r="A4" s="65" t="s">
        <v>2</v>
      </c>
      <c r="B4" s="66"/>
      <c r="C4" s="66"/>
      <c r="D4" s="67" t="s">
        <v>81</v>
      </c>
      <c r="E4" s="67"/>
      <c r="F4" s="67"/>
      <c r="G4" s="67"/>
      <c r="H4" s="36"/>
      <c r="I4" s="13" t="s">
        <v>3</v>
      </c>
      <c r="J4" s="29">
        <f ca="1">TODAY()</f>
        <v>44450</v>
      </c>
      <c r="K4" s="14"/>
      <c r="L4" s="11"/>
      <c r="M4" s="11"/>
      <c r="O4" s="2"/>
    </row>
    <row r="5" spans="1:15" ht="18" customHeight="1">
      <c r="A5" s="68" t="s">
        <v>77</v>
      </c>
      <c r="B5" s="69"/>
      <c r="C5" s="69"/>
      <c r="D5" s="69"/>
      <c r="E5" s="69"/>
      <c r="F5" s="39"/>
      <c r="G5" s="15" t="s">
        <v>4</v>
      </c>
      <c r="H5" s="15"/>
      <c r="I5" s="30" t="s">
        <v>40</v>
      </c>
      <c r="J5" s="16"/>
      <c r="K5" s="11"/>
      <c r="L5" s="11"/>
      <c r="M5" s="11"/>
      <c r="O5" s="2"/>
    </row>
    <row r="6" spans="1:15" s="34" customFormat="1" ht="20.399999999999999">
      <c r="A6" s="17" t="s">
        <v>5</v>
      </c>
      <c r="B6" s="28" t="s">
        <v>6</v>
      </c>
      <c r="C6" s="18" t="s">
        <v>7</v>
      </c>
      <c r="D6" s="17" t="s">
        <v>8</v>
      </c>
      <c r="E6" s="17" t="s">
        <v>9</v>
      </c>
      <c r="F6" s="40" t="s">
        <v>10</v>
      </c>
      <c r="G6" s="17" t="s">
        <v>10</v>
      </c>
      <c r="H6" s="17" t="s">
        <v>11</v>
      </c>
      <c r="I6" s="17" t="s">
        <v>11</v>
      </c>
      <c r="J6" s="17" t="s">
        <v>12</v>
      </c>
      <c r="K6" s="33"/>
      <c r="L6" s="33"/>
      <c r="M6" s="33"/>
      <c r="O6" s="35"/>
    </row>
    <row r="7" spans="1:15" ht="40.5" customHeight="1">
      <c r="A7" s="45" t="s">
        <v>65</v>
      </c>
      <c r="B7" s="42" t="s">
        <v>38</v>
      </c>
      <c r="C7" s="43"/>
      <c r="D7" s="45" t="s">
        <v>14</v>
      </c>
      <c r="E7" s="31" t="s">
        <v>15</v>
      </c>
      <c r="F7" s="32">
        <f>G7+1</f>
        <v>48</v>
      </c>
      <c r="G7" s="32">
        <v>47</v>
      </c>
      <c r="H7" s="32">
        <f>F7/10.764</f>
        <v>4.4593088071348941</v>
      </c>
      <c r="I7" s="32">
        <f t="shared" ref="I7:I26" si="0">ROUND(G7/$K$7,2)</f>
        <v>4.37</v>
      </c>
      <c r="J7" s="32">
        <f>F7*$L$7</f>
        <v>245.76</v>
      </c>
      <c r="K7" s="11">
        <v>10.763999999999999</v>
      </c>
      <c r="L7" s="11">
        <v>5.12</v>
      </c>
      <c r="M7" s="11"/>
      <c r="O7" s="2"/>
    </row>
    <row r="8" spans="1:15" ht="40.5" customHeight="1">
      <c r="A8" s="46"/>
      <c r="B8" s="47"/>
      <c r="C8" s="44"/>
      <c r="D8" s="46"/>
      <c r="E8" s="21" t="s">
        <v>16</v>
      </c>
      <c r="F8" s="22">
        <f t="shared" ref="F8:F16" si="1">G8+1</f>
        <v>63</v>
      </c>
      <c r="G8" s="22">
        <v>62</v>
      </c>
      <c r="H8" s="22">
        <f t="shared" ref="H8:H71" si="2">F8/10.764</f>
        <v>5.8528428093645486</v>
      </c>
      <c r="I8" s="22">
        <f t="shared" si="0"/>
        <v>5.76</v>
      </c>
      <c r="J8" s="22">
        <f t="shared" ref="J8:J71" si="3">F8*$L$7</f>
        <v>322.56</v>
      </c>
      <c r="K8" s="11"/>
      <c r="L8" s="11"/>
      <c r="M8" s="11"/>
      <c r="O8" s="2"/>
    </row>
    <row r="9" spans="1:15" ht="38.25" customHeight="1">
      <c r="A9" s="45" t="s">
        <v>64</v>
      </c>
      <c r="B9" s="42" t="s">
        <v>17</v>
      </c>
      <c r="C9" s="43"/>
      <c r="D9" s="45" t="s">
        <v>14</v>
      </c>
      <c r="E9" s="19" t="s">
        <v>15</v>
      </c>
      <c r="F9" s="20">
        <f t="shared" si="1"/>
        <v>47</v>
      </c>
      <c r="G9" s="20">
        <v>46</v>
      </c>
      <c r="H9" s="20">
        <f t="shared" si="2"/>
        <v>4.3664065403195842</v>
      </c>
      <c r="I9" s="20">
        <f t="shared" si="0"/>
        <v>4.2699999999999996</v>
      </c>
      <c r="J9" s="20">
        <f t="shared" si="3"/>
        <v>240.64000000000001</v>
      </c>
      <c r="K9" s="11">
        <v>10.763999999999999</v>
      </c>
      <c r="L9" s="11">
        <v>5.12</v>
      </c>
      <c r="M9" s="11"/>
      <c r="O9" s="2"/>
    </row>
    <row r="10" spans="1:15" ht="38.25" customHeight="1">
      <c r="A10" s="46"/>
      <c r="B10" s="42"/>
      <c r="C10" s="44"/>
      <c r="D10" s="46"/>
      <c r="E10" s="21" t="s">
        <v>16</v>
      </c>
      <c r="F10" s="22">
        <f t="shared" si="1"/>
        <v>62</v>
      </c>
      <c r="G10" s="22">
        <v>61</v>
      </c>
      <c r="H10" s="22">
        <f t="shared" si="2"/>
        <v>5.7599405425492387</v>
      </c>
      <c r="I10" s="22">
        <f t="shared" si="0"/>
        <v>5.67</v>
      </c>
      <c r="J10" s="22">
        <f t="shared" si="3"/>
        <v>317.44</v>
      </c>
      <c r="K10" s="11"/>
      <c r="L10" s="11"/>
      <c r="M10" s="11"/>
      <c r="O10" s="2"/>
    </row>
    <row r="11" spans="1:15" ht="40.5" customHeight="1">
      <c r="A11" s="45" t="s">
        <v>63</v>
      </c>
      <c r="B11" s="47" t="s">
        <v>13</v>
      </c>
      <c r="C11" s="43"/>
      <c r="D11" s="45" t="s">
        <v>14</v>
      </c>
      <c r="E11" s="19" t="s">
        <v>15</v>
      </c>
      <c r="F11" s="20">
        <f t="shared" si="1"/>
        <v>47</v>
      </c>
      <c r="G11" s="20">
        <v>46</v>
      </c>
      <c r="H11" s="20">
        <f t="shared" si="2"/>
        <v>4.3664065403195842</v>
      </c>
      <c r="I11" s="20">
        <f t="shared" si="0"/>
        <v>4.2699999999999996</v>
      </c>
      <c r="J11" s="20">
        <f t="shared" si="3"/>
        <v>240.64000000000001</v>
      </c>
      <c r="K11" s="11">
        <v>10.763999999999999</v>
      </c>
      <c r="L11" s="11">
        <v>5.12</v>
      </c>
      <c r="M11" s="11"/>
      <c r="O11" s="2"/>
    </row>
    <row r="12" spans="1:15" ht="37.5" customHeight="1">
      <c r="A12" s="46"/>
      <c r="B12" s="47"/>
      <c r="C12" s="44"/>
      <c r="D12" s="46"/>
      <c r="E12" s="21" t="s">
        <v>16</v>
      </c>
      <c r="F12" s="22">
        <f t="shared" si="1"/>
        <v>62</v>
      </c>
      <c r="G12" s="22">
        <v>61</v>
      </c>
      <c r="H12" s="22">
        <f t="shared" si="2"/>
        <v>5.7599405425492387</v>
      </c>
      <c r="I12" s="22">
        <f t="shared" si="0"/>
        <v>5.67</v>
      </c>
      <c r="J12" s="22">
        <f t="shared" si="3"/>
        <v>317.44</v>
      </c>
      <c r="K12" s="11"/>
      <c r="L12" s="11"/>
      <c r="M12" s="11"/>
      <c r="O12" s="2"/>
    </row>
    <row r="13" spans="1:15" ht="37.5" customHeight="1">
      <c r="A13" s="45" t="s">
        <v>39</v>
      </c>
      <c r="B13" s="47"/>
      <c r="C13" s="43"/>
      <c r="D13" s="45" t="s">
        <v>14</v>
      </c>
      <c r="E13" s="19" t="s">
        <v>15</v>
      </c>
      <c r="F13" s="20">
        <f t="shared" si="1"/>
        <v>74</v>
      </c>
      <c r="G13" s="20">
        <v>73</v>
      </c>
      <c r="H13" s="20">
        <f t="shared" si="2"/>
        <v>6.8747677443329618</v>
      </c>
      <c r="I13" s="20">
        <f t="shared" si="0"/>
        <v>6.78</v>
      </c>
      <c r="J13" s="20">
        <f t="shared" si="3"/>
        <v>378.88</v>
      </c>
      <c r="K13" s="11">
        <v>10.763999999999999</v>
      </c>
      <c r="L13" s="11">
        <v>5.12</v>
      </c>
      <c r="M13" s="11"/>
      <c r="O13" s="2"/>
    </row>
    <row r="14" spans="1:15" ht="37.5" customHeight="1">
      <c r="A14" s="46"/>
      <c r="B14" s="47"/>
      <c r="C14" s="44"/>
      <c r="D14" s="46"/>
      <c r="E14" s="21" t="s">
        <v>16</v>
      </c>
      <c r="F14" s="22">
        <f t="shared" si="1"/>
        <v>87</v>
      </c>
      <c r="G14" s="22">
        <v>86</v>
      </c>
      <c r="H14" s="22">
        <f t="shared" si="2"/>
        <v>8.0824972129319956</v>
      </c>
      <c r="I14" s="22">
        <f t="shared" si="0"/>
        <v>7.99</v>
      </c>
      <c r="J14" s="22">
        <f t="shared" si="3"/>
        <v>445.44</v>
      </c>
      <c r="K14" s="11"/>
      <c r="L14" s="11"/>
      <c r="M14" s="11"/>
      <c r="O14" s="2"/>
    </row>
    <row r="15" spans="1:15" ht="41.25" customHeight="1">
      <c r="A15" s="45" t="s">
        <v>61</v>
      </c>
      <c r="B15" s="47" t="s">
        <v>28</v>
      </c>
      <c r="C15" s="43"/>
      <c r="D15" s="45" t="s">
        <v>14</v>
      </c>
      <c r="E15" s="19" t="s">
        <v>15</v>
      </c>
      <c r="F15" s="20">
        <f t="shared" si="1"/>
        <v>67</v>
      </c>
      <c r="G15" s="20">
        <v>66</v>
      </c>
      <c r="H15" s="20">
        <f t="shared" si="2"/>
        <v>6.2244518766257899</v>
      </c>
      <c r="I15" s="20">
        <f t="shared" si="0"/>
        <v>6.13</v>
      </c>
      <c r="J15" s="20">
        <f t="shared" si="3"/>
        <v>343.04</v>
      </c>
      <c r="K15" s="11"/>
      <c r="L15" s="11"/>
      <c r="M15" s="11"/>
      <c r="O15" s="2"/>
    </row>
    <row r="16" spans="1:15" ht="35.25" customHeight="1">
      <c r="A16" s="46"/>
      <c r="B16" s="47"/>
      <c r="C16" s="44"/>
      <c r="D16" s="46"/>
      <c r="E16" s="21" t="s">
        <v>16</v>
      </c>
      <c r="F16" s="22">
        <f t="shared" si="1"/>
        <v>80</v>
      </c>
      <c r="G16" s="22">
        <v>79</v>
      </c>
      <c r="H16" s="22">
        <f t="shared" si="2"/>
        <v>7.4321813452248238</v>
      </c>
      <c r="I16" s="22">
        <f t="shared" si="0"/>
        <v>7.34</v>
      </c>
      <c r="J16" s="22">
        <f t="shared" si="3"/>
        <v>409.6</v>
      </c>
      <c r="K16" s="11"/>
      <c r="L16" s="11"/>
      <c r="M16" s="11"/>
      <c r="O16" s="2"/>
    </row>
    <row r="17" spans="1:15" ht="40.5" customHeight="1">
      <c r="A17" s="45" t="s">
        <v>67</v>
      </c>
      <c r="B17" s="42" t="s">
        <v>32</v>
      </c>
      <c r="C17" s="45"/>
      <c r="D17" s="45" t="s">
        <v>14</v>
      </c>
      <c r="E17" s="19" t="s">
        <v>15</v>
      </c>
      <c r="F17" s="20">
        <f>G17+2</f>
        <v>73</v>
      </c>
      <c r="G17" s="20">
        <v>71</v>
      </c>
      <c r="H17" s="20">
        <f t="shared" si="2"/>
        <v>6.7818654775176519</v>
      </c>
      <c r="I17" s="20">
        <f t="shared" si="0"/>
        <v>6.6</v>
      </c>
      <c r="J17" s="20">
        <f t="shared" si="3"/>
        <v>373.76</v>
      </c>
      <c r="K17" s="11"/>
      <c r="L17" s="11"/>
      <c r="M17" s="11"/>
      <c r="O17" s="4"/>
    </row>
    <row r="18" spans="1:15" ht="40.5" customHeight="1">
      <c r="A18" s="46"/>
      <c r="B18" s="42"/>
      <c r="C18" s="46"/>
      <c r="D18" s="46"/>
      <c r="E18" s="21" t="s">
        <v>16</v>
      </c>
      <c r="F18" s="22">
        <f t="shared" ref="F18:F81" si="4">G18+2</f>
        <v>86</v>
      </c>
      <c r="G18" s="22">
        <v>84</v>
      </c>
      <c r="H18" s="22">
        <f t="shared" si="2"/>
        <v>7.9895949461166857</v>
      </c>
      <c r="I18" s="22">
        <f t="shared" si="0"/>
        <v>7.8</v>
      </c>
      <c r="J18" s="22">
        <f t="shared" si="3"/>
        <v>440.32</v>
      </c>
      <c r="K18" s="11"/>
      <c r="L18" s="11"/>
      <c r="M18" s="11"/>
      <c r="O18" s="4"/>
    </row>
    <row r="19" spans="1:15" ht="40.5" customHeight="1">
      <c r="A19" s="45" t="s">
        <v>66</v>
      </c>
      <c r="B19" s="42" t="s">
        <v>32</v>
      </c>
      <c r="C19" s="45"/>
      <c r="D19" s="45" t="s">
        <v>14</v>
      </c>
      <c r="E19" s="19" t="s">
        <v>15</v>
      </c>
      <c r="F19" s="20">
        <f t="shared" si="4"/>
        <v>73</v>
      </c>
      <c r="G19" s="20">
        <v>71</v>
      </c>
      <c r="H19" s="20">
        <f t="shared" si="2"/>
        <v>6.7818654775176519</v>
      </c>
      <c r="I19" s="20">
        <f t="shared" si="0"/>
        <v>6.6</v>
      </c>
      <c r="J19" s="20">
        <f t="shared" si="3"/>
        <v>373.76</v>
      </c>
      <c r="K19" s="11"/>
      <c r="L19" s="11"/>
      <c r="M19" s="11"/>
      <c r="O19" s="4"/>
    </row>
    <row r="20" spans="1:15" ht="40.5" customHeight="1">
      <c r="A20" s="46"/>
      <c r="B20" s="42"/>
      <c r="C20" s="46"/>
      <c r="D20" s="46"/>
      <c r="E20" s="21" t="s">
        <v>16</v>
      </c>
      <c r="F20" s="22">
        <f t="shared" si="4"/>
        <v>86</v>
      </c>
      <c r="G20" s="22">
        <v>84</v>
      </c>
      <c r="H20" s="22">
        <f t="shared" si="2"/>
        <v>7.9895949461166857</v>
      </c>
      <c r="I20" s="22">
        <f t="shared" si="0"/>
        <v>7.8</v>
      </c>
      <c r="J20" s="22">
        <f t="shared" si="3"/>
        <v>440.32</v>
      </c>
      <c r="K20" s="11"/>
      <c r="L20" s="11"/>
      <c r="M20" s="11"/>
      <c r="O20" s="4"/>
    </row>
    <row r="21" spans="1:15" ht="40.5" hidden="1" customHeight="1">
      <c r="A21" s="45" t="s">
        <v>59</v>
      </c>
      <c r="B21" s="42" t="s">
        <v>32</v>
      </c>
      <c r="C21" s="45"/>
      <c r="D21" s="45" t="s">
        <v>14</v>
      </c>
      <c r="E21" s="19" t="s">
        <v>15</v>
      </c>
      <c r="F21" s="20">
        <f t="shared" si="4"/>
        <v>75</v>
      </c>
      <c r="G21" s="20">
        <v>73</v>
      </c>
      <c r="H21" s="20">
        <f t="shared" si="2"/>
        <v>6.9676700111482726</v>
      </c>
      <c r="I21" s="20">
        <f t="shared" si="0"/>
        <v>6.78</v>
      </c>
      <c r="J21" s="20">
        <f t="shared" si="3"/>
        <v>384</v>
      </c>
      <c r="K21" s="11"/>
      <c r="L21" s="11"/>
      <c r="M21" s="11"/>
      <c r="O21" s="4"/>
    </row>
    <row r="22" spans="1:15" ht="40.5" hidden="1" customHeight="1">
      <c r="A22" s="46"/>
      <c r="B22" s="42"/>
      <c r="C22" s="46"/>
      <c r="D22" s="46"/>
      <c r="E22" s="21" t="s">
        <v>16</v>
      </c>
      <c r="F22" s="22">
        <f t="shared" si="4"/>
        <v>87</v>
      </c>
      <c r="G22" s="22">
        <v>85</v>
      </c>
      <c r="H22" s="22">
        <f t="shared" si="2"/>
        <v>8.0824972129319956</v>
      </c>
      <c r="I22" s="22">
        <f t="shared" si="0"/>
        <v>7.9</v>
      </c>
      <c r="J22" s="22">
        <f t="shared" si="3"/>
        <v>445.44</v>
      </c>
      <c r="K22" s="11"/>
      <c r="L22" s="11"/>
      <c r="M22" s="11"/>
      <c r="O22" s="4"/>
    </row>
    <row r="23" spans="1:15" ht="40.5" customHeight="1">
      <c r="A23" s="45" t="s">
        <v>60</v>
      </c>
      <c r="B23" s="42" t="s">
        <v>32</v>
      </c>
      <c r="C23" s="45"/>
      <c r="D23" s="45" t="s">
        <v>14</v>
      </c>
      <c r="E23" s="19" t="s">
        <v>15</v>
      </c>
      <c r="F23" s="20">
        <f t="shared" si="4"/>
        <v>70</v>
      </c>
      <c r="G23" s="20">
        <v>68</v>
      </c>
      <c r="H23" s="20">
        <f t="shared" si="2"/>
        <v>6.5031586770717213</v>
      </c>
      <c r="I23" s="20">
        <f t="shared" si="0"/>
        <v>6.32</v>
      </c>
      <c r="J23" s="20">
        <f t="shared" si="3"/>
        <v>358.40000000000003</v>
      </c>
      <c r="K23" s="11"/>
      <c r="L23" s="11"/>
      <c r="M23" s="11"/>
      <c r="O23" s="4"/>
    </row>
    <row r="24" spans="1:15" ht="40.5" customHeight="1">
      <c r="A24" s="46"/>
      <c r="B24" s="42"/>
      <c r="C24" s="46"/>
      <c r="D24" s="46"/>
      <c r="E24" s="21" t="s">
        <v>16</v>
      </c>
      <c r="F24" s="22">
        <f t="shared" si="4"/>
        <v>82</v>
      </c>
      <c r="G24" s="22">
        <v>80</v>
      </c>
      <c r="H24" s="22">
        <f t="shared" si="2"/>
        <v>7.6179858788554444</v>
      </c>
      <c r="I24" s="22">
        <f t="shared" si="0"/>
        <v>7.43</v>
      </c>
      <c r="J24" s="22">
        <f t="shared" si="3"/>
        <v>419.84000000000003</v>
      </c>
      <c r="K24" s="11"/>
      <c r="L24" s="11"/>
      <c r="M24" s="11"/>
      <c r="O24" s="4"/>
    </row>
    <row r="25" spans="1:15" ht="40.5" customHeight="1">
      <c r="A25" s="45" t="s">
        <v>73</v>
      </c>
      <c r="B25" s="42" t="s">
        <v>32</v>
      </c>
      <c r="C25" s="45"/>
      <c r="D25" s="45" t="s">
        <v>14</v>
      </c>
      <c r="E25" s="19" t="s">
        <v>15</v>
      </c>
      <c r="F25" s="20">
        <f t="shared" si="4"/>
        <v>70</v>
      </c>
      <c r="G25" s="20">
        <v>68</v>
      </c>
      <c r="H25" s="20">
        <f t="shared" si="2"/>
        <v>6.5031586770717213</v>
      </c>
      <c r="I25" s="20">
        <f t="shared" si="0"/>
        <v>6.32</v>
      </c>
      <c r="J25" s="20">
        <f t="shared" si="3"/>
        <v>358.40000000000003</v>
      </c>
      <c r="K25" s="11"/>
      <c r="L25" s="11"/>
      <c r="M25" s="11"/>
      <c r="O25" s="4"/>
    </row>
    <row r="26" spans="1:15" ht="40.5" customHeight="1">
      <c r="A26" s="46"/>
      <c r="B26" s="42"/>
      <c r="C26" s="46"/>
      <c r="D26" s="46"/>
      <c r="E26" s="21" t="s">
        <v>16</v>
      </c>
      <c r="F26" s="22">
        <f t="shared" si="4"/>
        <v>82</v>
      </c>
      <c r="G26" s="22">
        <v>80</v>
      </c>
      <c r="H26" s="22">
        <f t="shared" si="2"/>
        <v>7.6179858788554444</v>
      </c>
      <c r="I26" s="22">
        <f t="shared" si="0"/>
        <v>7.43</v>
      </c>
      <c r="J26" s="22">
        <f t="shared" si="3"/>
        <v>419.84000000000003</v>
      </c>
      <c r="K26" s="11"/>
      <c r="L26" s="11"/>
      <c r="M26" s="11"/>
      <c r="O26" s="4"/>
    </row>
    <row r="27" spans="1:15" ht="40.5" customHeight="1">
      <c r="A27" s="42" t="s">
        <v>18</v>
      </c>
      <c r="B27" s="42" t="s">
        <v>34</v>
      </c>
      <c r="C27" s="42"/>
      <c r="D27" s="42" t="s">
        <v>14</v>
      </c>
      <c r="E27" s="19" t="s">
        <v>15</v>
      </c>
      <c r="F27" s="20">
        <f t="shared" si="4"/>
        <v>77</v>
      </c>
      <c r="G27" s="20">
        <v>75</v>
      </c>
      <c r="H27" s="20">
        <f t="shared" si="2"/>
        <v>7.1534745447788932</v>
      </c>
      <c r="I27" s="20">
        <f t="shared" ref="I27:I46" si="5">ROUND(G27/$K$11,2)</f>
        <v>6.97</v>
      </c>
      <c r="J27" s="20">
        <f t="shared" si="3"/>
        <v>394.24</v>
      </c>
      <c r="K27" s="11"/>
      <c r="L27" s="11"/>
      <c r="M27" s="11"/>
      <c r="N27" s="4"/>
    </row>
    <row r="28" spans="1:15" ht="40.5" customHeight="1">
      <c r="A28" s="47"/>
      <c r="B28" s="42"/>
      <c r="C28" s="47"/>
      <c r="D28" s="42"/>
      <c r="E28" s="21" t="s">
        <v>16</v>
      </c>
      <c r="F28" s="22">
        <f t="shared" si="4"/>
        <v>90</v>
      </c>
      <c r="G28" s="22">
        <v>88</v>
      </c>
      <c r="H28" s="22">
        <f t="shared" si="2"/>
        <v>8.3612040133779271</v>
      </c>
      <c r="I28" s="22">
        <f t="shared" si="5"/>
        <v>8.18</v>
      </c>
      <c r="J28" s="22">
        <f t="shared" si="3"/>
        <v>460.8</v>
      </c>
      <c r="K28" s="11"/>
      <c r="L28" s="11"/>
      <c r="M28" s="11"/>
      <c r="N28" s="4"/>
    </row>
    <row r="29" spans="1:15" ht="40.5" customHeight="1">
      <c r="A29" s="45" t="s">
        <v>31</v>
      </c>
      <c r="B29" s="42" t="s">
        <v>34</v>
      </c>
      <c r="C29" s="43"/>
      <c r="D29" s="42" t="s">
        <v>14</v>
      </c>
      <c r="E29" s="19" t="s">
        <v>15</v>
      </c>
      <c r="F29" s="20">
        <f t="shared" si="4"/>
        <v>77</v>
      </c>
      <c r="G29" s="20">
        <v>75</v>
      </c>
      <c r="H29" s="20">
        <f t="shared" si="2"/>
        <v>7.1534745447788932</v>
      </c>
      <c r="I29" s="20">
        <f t="shared" si="5"/>
        <v>6.97</v>
      </c>
      <c r="J29" s="20">
        <f t="shared" si="3"/>
        <v>394.24</v>
      </c>
      <c r="K29" s="11"/>
      <c r="L29" s="11"/>
      <c r="M29" s="11"/>
      <c r="N29" s="4"/>
    </row>
    <row r="30" spans="1:15" ht="40.5" customHeight="1">
      <c r="A30" s="46"/>
      <c r="B30" s="42"/>
      <c r="C30" s="44"/>
      <c r="D30" s="42"/>
      <c r="E30" s="21" t="s">
        <v>16</v>
      </c>
      <c r="F30" s="22">
        <f t="shared" si="4"/>
        <v>90</v>
      </c>
      <c r="G30" s="22">
        <v>88</v>
      </c>
      <c r="H30" s="22">
        <f t="shared" si="2"/>
        <v>8.3612040133779271</v>
      </c>
      <c r="I30" s="22">
        <f t="shared" si="5"/>
        <v>8.18</v>
      </c>
      <c r="J30" s="22">
        <f t="shared" si="3"/>
        <v>460.8</v>
      </c>
      <c r="K30" s="11"/>
      <c r="L30" s="11"/>
      <c r="M30" s="11"/>
      <c r="N30" s="4"/>
    </row>
    <row r="31" spans="1:15" ht="40.5" customHeight="1">
      <c r="A31" s="43" t="s">
        <v>29</v>
      </c>
      <c r="B31" s="42" t="s">
        <v>34</v>
      </c>
      <c r="C31" s="43"/>
      <c r="D31" s="42" t="s">
        <v>14</v>
      </c>
      <c r="E31" s="19" t="s">
        <v>15</v>
      </c>
      <c r="F31" s="20">
        <f t="shared" si="4"/>
        <v>77</v>
      </c>
      <c r="G31" s="20">
        <v>75</v>
      </c>
      <c r="H31" s="20">
        <f t="shared" si="2"/>
        <v>7.1534745447788932</v>
      </c>
      <c r="I31" s="20">
        <f t="shared" si="5"/>
        <v>6.97</v>
      </c>
      <c r="J31" s="20">
        <f t="shared" si="3"/>
        <v>394.24</v>
      </c>
      <c r="K31" s="11"/>
      <c r="L31" s="11"/>
      <c r="M31" s="11"/>
      <c r="N31" s="4"/>
    </row>
    <row r="32" spans="1:15" ht="40.5" customHeight="1">
      <c r="A32" s="44"/>
      <c r="B32" s="42"/>
      <c r="C32" s="44"/>
      <c r="D32" s="42"/>
      <c r="E32" s="21" t="s">
        <v>16</v>
      </c>
      <c r="F32" s="22">
        <f t="shared" si="4"/>
        <v>90</v>
      </c>
      <c r="G32" s="22">
        <v>88</v>
      </c>
      <c r="H32" s="22">
        <f t="shared" si="2"/>
        <v>8.3612040133779271</v>
      </c>
      <c r="I32" s="22">
        <f t="shared" si="5"/>
        <v>8.18</v>
      </c>
      <c r="J32" s="22">
        <f t="shared" si="3"/>
        <v>460.8</v>
      </c>
      <c r="K32" s="11"/>
      <c r="L32" s="11"/>
      <c r="M32" s="11"/>
      <c r="N32" s="4"/>
    </row>
    <row r="33" spans="1:14" ht="40.5" customHeight="1">
      <c r="A33" s="45" t="s">
        <v>35</v>
      </c>
      <c r="B33" s="42" t="s">
        <v>34</v>
      </c>
      <c r="C33" s="43"/>
      <c r="D33" s="42" t="s">
        <v>14</v>
      </c>
      <c r="E33" s="19" t="s">
        <v>15</v>
      </c>
      <c r="F33" s="20">
        <f t="shared" si="4"/>
        <v>77</v>
      </c>
      <c r="G33" s="20">
        <v>75</v>
      </c>
      <c r="H33" s="20">
        <f t="shared" si="2"/>
        <v>7.1534745447788932</v>
      </c>
      <c r="I33" s="20">
        <f t="shared" si="5"/>
        <v>6.97</v>
      </c>
      <c r="J33" s="20">
        <f t="shared" si="3"/>
        <v>394.24</v>
      </c>
      <c r="K33" s="11"/>
      <c r="L33" s="11"/>
      <c r="M33" s="11"/>
      <c r="N33" s="4"/>
    </row>
    <row r="34" spans="1:14" ht="40.5" customHeight="1">
      <c r="A34" s="46"/>
      <c r="B34" s="42"/>
      <c r="C34" s="44"/>
      <c r="D34" s="42"/>
      <c r="E34" s="21" t="s">
        <v>16</v>
      </c>
      <c r="F34" s="22">
        <f t="shared" si="4"/>
        <v>90</v>
      </c>
      <c r="G34" s="22">
        <v>88</v>
      </c>
      <c r="H34" s="22">
        <f t="shared" si="2"/>
        <v>8.3612040133779271</v>
      </c>
      <c r="I34" s="22">
        <f t="shared" si="5"/>
        <v>8.18</v>
      </c>
      <c r="J34" s="22">
        <f t="shared" si="3"/>
        <v>460.8</v>
      </c>
      <c r="K34" s="11"/>
      <c r="L34" s="11"/>
      <c r="M34" s="11"/>
      <c r="N34" s="4"/>
    </row>
    <row r="35" spans="1:14" ht="40.5" customHeight="1">
      <c r="A35" s="45" t="s">
        <v>30</v>
      </c>
      <c r="B35" s="42" t="s">
        <v>34</v>
      </c>
      <c r="C35" s="43"/>
      <c r="D35" s="42" t="s">
        <v>14</v>
      </c>
      <c r="E35" s="19" t="s">
        <v>15</v>
      </c>
      <c r="F35" s="20">
        <f t="shared" si="4"/>
        <v>77</v>
      </c>
      <c r="G35" s="20">
        <v>75</v>
      </c>
      <c r="H35" s="20">
        <f t="shared" si="2"/>
        <v>7.1534745447788932</v>
      </c>
      <c r="I35" s="20">
        <f t="shared" si="5"/>
        <v>6.97</v>
      </c>
      <c r="J35" s="20">
        <f t="shared" si="3"/>
        <v>394.24</v>
      </c>
      <c r="K35" s="11"/>
      <c r="L35" s="11"/>
      <c r="M35" s="11"/>
      <c r="N35" s="4"/>
    </row>
    <row r="36" spans="1:14" ht="40.5" customHeight="1">
      <c r="A36" s="46"/>
      <c r="B36" s="42"/>
      <c r="C36" s="44"/>
      <c r="D36" s="42"/>
      <c r="E36" s="21" t="s">
        <v>16</v>
      </c>
      <c r="F36" s="22">
        <f t="shared" si="4"/>
        <v>90</v>
      </c>
      <c r="G36" s="22">
        <v>88</v>
      </c>
      <c r="H36" s="22">
        <f t="shared" si="2"/>
        <v>8.3612040133779271</v>
      </c>
      <c r="I36" s="22">
        <f t="shared" si="5"/>
        <v>8.18</v>
      </c>
      <c r="J36" s="22">
        <f t="shared" si="3"/>
        <v>460.8</v>
      </c>
      <c r="K36" s="11"/>
      <c r="L36" s="11"/>
      <c r="M36" s="11"/>
      <c r="N36" s="4"/>
    </row>
    <row r="37" spans="1:14" ht="40.5" customHeight="1">
      <c r="A37" s="45" t="s">
        <v>36</v>
      </c>
      <c r="B37" s="42" t="s">
        <v>34</v>
      </c>
      <c r="C37" s="43"/>
      <c r="D37" s="42" t="s">
        <v>14</v>
      </c>
      <c r="E37" s="19" t="s">
        <v>15</v>
      </c>
      <c r="F37" s="20">
        <f t="shared" si="4"/>
        <v>77</v>
      </c>
      <c r="G37" s="20">
        <v>75</v>
      </c>
      <c r="H37" s="20">
        <f t="shared" si="2"/>
        <v>7.1534745447788932</v>
      </c>
      <c r="I37" s="20">
        <f t="shared" si="5"/>
        <v>6.97</v>
      </c>
      <c r="J37" s="20">
        <f t="shared" si="3"/>
        <v>394.24</v>
      </c>
      <c r="K37" s="11"/>
      <c r="L37" s="11"/>
      <c r="M37" s="11"/>
      <c r="N37" s="4"/>
    </row>
    <row r="38" spans="1:14" ht="40.5" customHeight="1">
      <c r="A38" s="46"/>
      <c r="B38" s="42"/>
      <c r="C38" s="44"/>
      <c r="D38" s="42"/>
      <c r="E38" s="21" t="s">
        <v>16</v>
      </c>
      <c r="F38" s="22">
        <f t="shared" si="4"/>
        <v>90</v>
      </c>
      <c r="G38" s="22">
        <v>88</v>
      </c>
      <c r="H38" s="22">
        <f t="shared" si="2"/>
        <v>8.3612040133779271</v>
      </c>
      <c r="I38" s="22">
        <f t="shared" si="5"/>
        <v>8.18</v>
      </c>
      <c r="J38" s="22">
        <f t="shared" si="3"/>
        <v>460.8</v>
      </c>
      <c r="K38" s="11"/>
      <c r="L38" s="11"/>
      <c r="M38" s="11"/>
      <c r="N38" s="4"/>
    </row>
    <row r="39" spans="1:14" ht="40.5" customHeight="1">
      <c r="A39" s="45" t="s">
        <v>37</v>
      </c>
      <c r="B39" s="42" t="s">
        <v>34</v>
      </c>
      <c r="C39" s="43"/>
      <c r="D39" s="42" t="s">
        <v>14</v>
      </c>
      <c r="E39" s="19" t="s">
        <v>15</v>
      </c>
      <c r="F39" s="20">
        <f t="shared" si="4"/>
        <v>77</v>
      </c>
      <c r="G39" s="20">
        <v>75</v>
      </c>
      <c r="H39" s="20">
        <f t="shared" si="2"/>
        <v>7.1534745447788932</v>
      </c>
      <c r="I39" s="20">
        <f t="shared" si="5"/>
        <v>6.97</v>
      </c>
      <c r="J39" s="20">
        <f t="shared" si="3"/>
        <v>394.24</v>
      </c>
      <c r="K39" s="11"/>
      <c r="L39" s="11"/>
      <c r="M39" s="11"/>
      <c r="N39" s="4"/>
    </row>
    <row r="40" spans="1:14" ht="40.5" customHeight="1">
      <c r="A40" s="46"/>
      <c r="B40" s="42"/>
      <c r="C40" s="44"/>
      <c r="D40" s="42"/>
      <c r="E40" s="21" t="s">
        <v>16</v>
      </c>
      <c r="F40" s="22">
        <f t="shared" si="4"/>
        <v>90</v>
      </c>
      <c r="G40" s="22">
        <v>88</v>
      </c>
      <c r="H40" s="22">
        <f t="shared" si="2"/>
        <v>8.3612040133779271</v>
      </c>
      <c r="I40" s="22">
        <f t="shared" si="5"/>
        <v>8.18</v>
      </c>
      <c r="J40" s="22">
        <f t="shared" si="3"/>
        <v>460.8</v>
      </c>
      <c r="K40" s="11"/>
      <c r="L40" s="11"/>
      <c r="M40" s="11"/>
      <c r="N40" s="4"/>
    </row>
    <row r="41" spans="1:14" ht="39" customHeight="1">
      <c r="A41" s="42" t="s">
        <v>27</v>
      </c>
      <c r="B41" s="42" t="s">
        <v>34</v>
      </c>
      <c r="C41" s="42"/>
      <c r="D41" s="42" t="s">
        <v>14</v>
      </c>
      <c r="E41" s="19" t="s">
        <v>15</v>
      </c>
      <c r="F41" s="20">
        <f t="shared" si="4"/>
        <v>73</v>
      </c>
      <c r="G41" s="20">
        <v>71</v>
      </c>
      <c r="H41" s="20">
        <f t="shared" si="2"/>
        <v>6.7818654775176519</v>
      </c>
      <c r="I41" s="20">
        <f t="shared" si="5"/>
        <v>6.6</v>
      </c>
      <c r="J41" s="20">
        <f t="shared" si="3"/>
        <v>373.76</v>
      </c>
      <c r="K41" s="11"/>
      <c r="L41" s="11"/>
      <c r="M41" s="11"/>
      <c r="N41" s="6"/>
    </row>
    <row r="42" spans="1:14" ht="39" customHeight="1">
      <c r="A42" s="47"/>
      <c r="B42" s="42"/>
      <c r="C42" s="47"/>
      <c r="D42" s="42"/>
      <c r="E42" s="21" t="s">
        <v>16</v>
      </c>
      <c r="F42" s="22">
        <f t="shared" si="4"/>
        <v>86</v>
      </c>
      <c r="G42" s="22">
        <v>84</v>
      </c>
      <c r="H42" s="22">
        <f t="shared" si="2"/>
        <v>7.9895949461166857</v>
      </c>
      <c r="I42" s="22">
        <f t="shared" si="5"/>
        <v>7.8</v>
      </c>
      <c r="J42" s="22">
        <f t="shared" si="3"/>
        <v>440.32</v>
      </c>
      <c r="K42" s="11"/>
      <c r="L42" s="11"/>
      <c r="M42" s="11"/>
    </row>
    <row r="43" spans="1:14" ht="39" customHeight="1">
      <c r="A43" s="45" t="s">
        <v>56</v>
      </c>
      <c r="B43" s="42" t="s">
        <v>34</v>
      </c>
      <c r="C43" s="43"/>
      <c r="D43" s="42" t="s">
        <v>14</v>
      </c>
      <c r="E43" s="19" t="s">
        <v>15</v>
      </c>
      <c r="F43" s="20">
        <f t="shared" si="4"/>
        <v>73</v>
      </c>
      <c r="G43" s="20">
        <v>71</v>
      </c>
      <c r="H43" s="20">
        <f t="shared" si="2"/>
        <v>6.7818654775176519</v>
      </c>
      <c r="I43" s="20">
        <f t="shared" si="5"/>
        <v>6.6</v>
      </c>
      <c r="J43" s="20">
        <f t="shared" si="3"/>
        <v>373.76</v>
      </c>
      <c r="K43" s="11"/>
      <c r="L43" s="11"/>
      <c r="M43" s="11"/>
    </row>
    <row r="44" spans="1:14" ht="39" customHeight="1">
      <c r="A44" s="46"/>
      <c r="B44" s="42"/>
      <c r="C44" s="44"/>
      <c r="D44" s="42"/>
      <c r="E44" s="21" t="s">
        <v>16</v>
      </c>
      <c r="F44" s="22">
        <f t="shared" si="4"/>
        <v>86</v>
      </c>
      <c r="G44" s="22">
        <v>84</v>
      </c>
      <c r="H44" s="22">
        <f t="shared" si="2"/>
        <v>7.9895949461166857</v>
      </c>
      <c r="I44" s="22">
        <f t="shared" si="5"/>
        <v>7.8</v>
      </c>
      <c r="J44" s="22">
        <f t="shared" si="3"/>
        <v>440.32</v>
      </c>
      <c r="K44" s="11"/>
      <c r="L44" s="11"/>
      <c r="M44" s="11"/>
    </row>
    <row r="45" spans="1:14" ht="39" customHeight="1">
      <c r="A45" s="45" t="s">
        <v>55</v>
      </c>
      <c r="B45" s="42" t="s">
        <v>34</v>
      </c>
      <c r="C45" s="43"/>
      <c r="D45" s="42" t="s">
        <v>14</v>
      </c>
      <c r="E45" s="19" t="s">
        <v>15</v>
      </c>
      <c r="F45" s="20">
        <f t="shared" si="4"/>
        <v>73</v>
      </c>
      <c r="G45" s="20">
        <v>71</v>
      </c>
      <c r="H45" s="20">
        <f t="shared" si="2"/>
        <v>6.7818654775176519</v>
      </c>
      <c r="I45" s="20">
        <f t="shared" si="5"/>
        <v>6.6</v>
      </c>
      <c r="J45" s="20">
        <f t="shared" si="3"/>
        <v>373.76</v>
      </c>
      <c r="K45" s="11"/>
      <c r="L45" s="11"/>
      <c r="M45" s="11"/>
    </row>
    <row r="46" spans="1:14" ht="39" customHeight="1">
      <c r="A46" s="44"/>
      <c r="B46" s="42"/>
      <c r="C46" s="44"/>
      <c r="D46" s="42"/>
      <c r="E46" s="21" t="s">
        <v>16</v>
      </c>
      <c r="F46" s="22">
        <f t="shared" si="4"/>
        <v>86</v>
      </c>
      <c r="G46" s="22">
        <v>84</v>
      </c>
      <c r="H46" s="22">
        <f t="shared" si="2"/>
        <v>7.9895949461166857</v>
      </c>
      <c r="I46" s="22">
        <f t="shared" si="5"/>
        <v>7.8</v>
      </c>
      <c r="J46" s="22">
        <f t="shared" si="3"/>
        <v>440.32</v>
      </c>
      <c r="K46" s="11"/>
      <c r="L46" s="11"/>
      <c r="M46" s="11"/>
    </row>
    <row r="47" spans="1:14" ht="40.5" customHeight="1">
      <c r="A47" s="45" t="s">
        <v>57</v>
      </c>
      <c r="B47" s="42" t="s">
        <v>32</v>
      </c>
      <c r="C47" s="43"/>
      <c r="D47" s="42" t="s">
        <v>14</v>
      </c>
      <c r="E47" s="19" t="s">
        <v>15</v>
      </c>
      <c r="F47" s="20">
        <f t="shared" si="4"/>
        <v>82</v>
      </c>
      <c r="G47" s="20">
        <v>80</v>
      </c>
      <c r="H47" s="20">
        <f t="shared" si="2"/>
        <v>7.6179858788554444</v>
      </c>
      <c r="I47" s="20">
        <f t="shared" ref="I47:I68" si="6">ROUND(G47/$K$7,2)</f>
        <v>7.43</v>
      </c>
      <c r="J47" s="20">
        <f t="shared" si="3"/>
        <v>419.84000000000003</v>
      </c>
      <c r="K47" s="11"/>
      <c r="L47" s="11"/>
      <c r="M47" s="11"/>
    </row>
    <row r="48" spans="1:14" ht="45" customHeight="1">
      <c r="A48" s="46"/>
      <c r="B48" s="42"/>
      <c r="C48" s="44"/>
      <c r="D48" s="42"/>
      <c r="E48" s="21" t="s">
        <v>16</v>
      </c>
      <c r="F48" s="22">
        <f t="shared" si="4"/>
        <v>95</v>
      </c>
      <c r="G48" s="22">
        <v>93</v>
      </c>
      <c r="H48" s="22">
        <f t="shared" si="2"/>
        <v>8.8257153474544783</v>
      </c>
      <c r="I48" s="22">
        <f t="shared" si="6"/>
        <v>8.64</v>
      </c>
      <c r="J48" s="22">
        <f t="shared" si="3"/>
        <v>486.40000000000003</v>
      </c>
      <c r="K48" s="11"/>
      <c r="L48" s="11"/>
      <c r="M48" s="11"/>
    </row>
    <row r="49" spans="1:14" ht="39" customHeight="1">
      <c r="A49" s="42" t="s">
        <v>58</v>
      </c>
      <c r="B49" s="42" t="s">
        <v>33</v>
      </c>
      <c r="C49" s="42"/>
      <c r="D49" s="42" t="s">
        <v>14</v>
      </c>
      <c r="E49" s="19" t="s">
        <v>15</v>
      </c>
      <c r="F49" s="20">
        <f t="shared" si="4"/>
        <v>85</v>
      </c>
      <c r="G49" s="20">
        <v>83</v>
      </c>
      <c r="H49" s="20">
        <f t="shared" si="2"/>
        <v>7.8966926793013759</v>
      </c>
      <c r="I49" s="20">
        <f t="shared" si="6"/>
        <v>7.71</v>
      </c>
      <c r="J49" s="20">
        <f t="shared" si="3"/>
        <v>435.2</v>
      </c>
      <c r="K49" s="11"/>
      <c r="L49" s="11"/>
      <c r="M49" s="11"/>
      <c r="N49" s="5"/>
    </row>
    <row r="50" spans="1:14" ht="39" customHeight="1">
      <c r="A50" s="47"/>
      <c r="B50" s="42"/>
      <c r="C50" s="47"/>
      <c r="D50" s="42"/>
      <c r="E50" s="21" t="s">
        <v>16</v>
      </c>
      <c r="F50" s="22">
        <f t="shared" si="4"/>
        <v>97</v>
      </c>
      <c r="G50" s="22">
        <v>95</v>
      </c>
      <c r="H50" s="22">
        <f t="shared" si="2"/>
        <v>9.0115198810850998</v>
      </c>
      <c r="I50" s="22">
        <f t="shared" si="6"/>
        <v>8.83</v>
      </c>
      <c r="J50" s="22">
        <f t="shared" si="3"/>
        <v>496.64</v>
      </c>
      <c r="K50" s="11"/>
      <c r="L50" s="11"/>
      <c r="M50" s="11"/>
      <c r="N50" s="5"/>
    </row>
    <row r="51" spans="1:14" ht="39" customHeight="1">
      <c r="A51" s="42" t="s">
        <v>43</v>
      </c>
      <c r="B51" s="42" t="s">
        <v>33</v>
      </c>
      <c r="C51" s="42"/>
      <c r="D51" s="42" t="s">
        <v>14</v>
      </c>
      <c r="E51" s="19" t="s">
        <v>15</v>
      </c>
      <c r="F51" s="20">
        <f t="shared" si="4"/>
        <v>85</v>
      </c>
      <c r="G51" s="20">
        <v>83</v>
      </c>
      <c r="H51" s="20">
        <f t="shared" si="2"/>
        <v>7.8966926793013759</v>
      </c>
      <c r="I51" s="20">
        <f t="shared" si="6"/>
        <v>7.71</v>
      </c>
      <c r="J51" s="20">
        <f t="shared" si="3"/>
        <v>435.2</v>
      </c>
      <c r="K51" s="11"/>
      <c r="L51" s="11"/>
      <c r="M51" s="11"/>
    </row>
    <row r="52" spans="1:14" ht="39" customHeight="1">
      <c r="A52" s="47"/>
      <c r="B52" s="42"/>
      <c r="C52" s="47"/>
      <c r="D52" s="42"/>
      <c r="E52" s="21" t="s">
        <v>16</v>
      </c>
      <c r="F52" s="22">
        <f t="shared" si="4"/>
        <v>97</v>
      </c>
      <c r="G52" s="22">
        <v>95</v>
      </c>
      <c r="H52" s="22">
        <f t="shared" si="2"/>
        <v>9.0115198810850998</v>
      </c>
      <c r="I52" s="22">
        <f t="shared" si="6"/>
        <v>8.83</v>
      </c>
      <c r="J52" s="22">
        <f t="shared" si="3"/>
        <v>496.64</v>
      </c>
      <c r="K52" s="11"/>
      <c r="L52" s="11"/>
      <c r="M52" s="11"/>
    </row>
    <row r="53" spans="1:14" ht="39" customHeight="1">
      <c r="A53" s="42" t="s">
        <v>69</v>
      </c>
      <c r="B53" s="42" t="s">
        <v>33</v>
      </c>
      <c r="C53" s="45"/>
      <c r="D53" s="42" t="s">
        <v>14</v>
      </c>
      <c r="E53" s="19" t="s">
        <v>15</v>
      </c>
      <c r="F53" s="20">
        <f t="shared" si="4"/>
        <v>89</v>
      </c>
      <c r="G53" s="20">
        <v>87</v>
      </c>
      <c r="H53" s="20">
        <f t="shared" si="2"/>
        <v>8.2683017465626172</v>
      </c>
      <c r="I53" s="20">
        <f t="shared" si="6"/>
        <v>8.08</v>
      </c>
      <c r="J53" s="20">
        <f t="shared" si="3"/>
        <v>455.68</v>
      </c>
      <c r="K53" s="11"/>
      <c r="L53" s="11"/>
      <c r="M53" s="11"/>
    </row>
    <row r="54" spans="1:14" ht="39" customHeight="1">
      <c r="A54" s="47"/>
      <c r="B54" s="42"/>
      <c r="C54" s="46"/>
      <c r="D54" s="42"/>
      <c r="E54" s="21" t="s">
        <v>16</v>
      </c>
      <c r="F54" s="22">
        <f t="shared" si="4"/>
        <v>101</v>
      </c>
      <c r="G54" s="22">
        <v>99</v>
      </c>
      <c r="H54" s="22">
        <f t="shared" si="2"/>
        <v>9.3831289483463394</v>
      </c>
      <c r="I54" s="22">
        <f t="shared" si="6"/>
        <v>9.1999999999999993</v>
      </c>
      <c r="J54" s="22">
        <f t="shared" si="3"/>
        <v>517.12</v>
      </c>
      <c r="K54" s="11"/>
      <c r="L54" s="11"/>
      <c r="M54" s="11"/>
    </row>
    <row r="55" spans="1:14" ht="40.5" customHeight="1">
      <c r="A55" s="45" t="s">
        <v>42</v>
      </c>
      <c r="B55" s="45" t="s">
        <v>33</v>
      </c>
      <c r="C55" s="45"/>
      <c r="D55" s="45" t="s">
        <v>14</v>
      </c>
      <c r="E55" s="19" t="s">
        <v>15</v>
      </c>
      <c r="F55" s="20">
        <f t="shared" si="4"/>
        <v>87</v>
      </c>
      <c r="G55" s="20">
        <v>85</v>
      </c>
      <c r="H55" s="20">
        <f t="shared" si="2"/>
        <v>8.0824972129319956</v>
      </c>
      <c r="I55" s="20">
        <f t="shared" si="6"/>
        <v>7.9</v>
      </c>
      <c r="J55" s="20">
        <f t="shared" si="3"/>
        <v>445.44</v>
      </c>
      <c r="K55" s="11"/>
      <c r="L55" s="11"/>
      <c r="M55" s="11"/>
    </row>
    <row r="56" spans="1:14" ht="28.5" customHeight="1">
      <c r="A56" s="46"/>
      <c r="B56" s="46"/>
      <c r="C56" s="46"/>
      <c r="D56" s="46"/>
      <c r="E56" s="21" t="s">
        <v>16</v>
      </c>
      <c r="F56" s="22">
        <f t="shared" si="4"/>
        <v>99</v>
      </c>
      <c r="G56" s="22">
        <v>97</v>
      </c>
      <c r="H56" s="22">
        <f t="shared" si="2"/>
        <v>9.1973244147157196</v>
      </c>
      <c r="I56" s="22">
        <f t="shared" si="6"/>
        <v>9.01</v>
      </c>
      <c r="J56" s="22">
        <f t="shared" si="3"/>
        <v>506.88</v>
      </c>
      <c r="K56" s="11"/>
      <c r="L56" s="11"/>
      <c r="M56" s="11"/>
    </row>
    <row r="57" spans="1:14" ht="36.75" customHeight="1">
      <c r="A57" s="42" t="s">
        <v>45</v>
      </c>
      <c r="B57" s="42" t="s">
        <v>33</v>
      </c>
      <c r="C57" s="42"/>
      <c r="D57" s="42" t="s">
        <v>14</v>
      </c>
      <c r="E57" s="19" t="s">
        <v>15</v>
      </c>
      <c r="F57" s="20">
        <f t="shared" si="4"/>
        <v>87</v>
      </c>
      <c r="G57" s="20">
        <v>85</v>
      </c>
      <c r="H57" s="20">
        <f t="shared" si="2"/>
        <v>8.0824972129319956</v>
      </c>
      <c r="I57" s="20">
        <f t="shared" si="6"/>
        <v>7.9</v>
      </c>
      <c r="J57" s="20">
        <f t="shared" si="3"/>
        <v>445.44</v>
      </c>
      <c r="K57" s="11"/>
      <c r="L57" s="11"/>
      <c r="M57" s="11"/>
    </row>
    <row r="58" spans="1:14" ht="37.5" customHeight="1">
      <c r="A58" s="47"/>
      <c r="B58" s="42"/>
      <c r="C58" s="47"/>
      <c r="D58" s="42"/>
      <c r="E58" s="21" t="s">
        <v>16</v>
      </c>
      <c r="F58" s="22">
        <f t="shared" si="4"/>
        <v>99</v>
      </c>
      <c r="G58" s="22">
        <v>97</v>
      </c>
      <c r="H58" s="22">
        <f t="shared" si="2"/>
        <v>9.1973244147157196</v>
      </c>
      <c r="I58" s="22">
        <f t="shared" si="6"/>
        <v>9.01</v>
      </c>
      <c r="J58" s="22">
        <f t="shared" si="3"/>
        <v>506.88</v>
      </c>
      <c r="K58" s="11"/>
      <c r="L58" s="11"/>
      <c r="M58" s="11"/>
    </row>
    <row r="59" spans="1:14" ht="37.5" customHeight="1">
      <c r="A59" s="42" t="s">
        <v>70</v>
      </c>
      <c r="B59" s="42" t="s">
        <v>33</v>
      </c>
      <c r="C59" s="42"/>
      <c r="D59" s="42" t="s">
        <v>14</v>
      </c>
      <c r="E59" s="19" t="s">
        <v>15</v>
      </c>
      <c r="F59" s="20">
        <f t="shared" si="4"/>
        <v>87</v>
      </c>
      <c r="G59" s="20">
        <v>85</v>
      </c>
      <c r="H59" s="20">
        <f t="shared" si="2"/>
        <v>8.0824972129319956</v>
      </c>
      <c r="I59" s="20">
        <f t="shared" si="6"/>
        <v>7.9</v>
      </c>
      <c r="J59" s="20">
        <f t="shared" si="3"/>
        <v>445.44</v>
      </c>
      <c r="K59" s="11"/>
      <c r="L59" s="11"/>
      <c r="M59" s="11"/>
    </row>
    <row r="60" spans="1:14" ht="37.5" customHeight="1">
      <c r="A60" s="42"/>
      <c r="B60" s="42"/>
      <c r="C60" s="47"/>
      <c r="D60" s="42"/>
      <c r="E60" s="21" t="s">
        <v>16</v>
      </c>
      <c r="F60" s="22">
        <f t="shared" si="4"/>
        <v>99</v>
      </c>
      <c r="G60" s="22">
        <v>97</v>
      </c>
      <c r="H60" s="22">
        <f t="shared" si="2"/>
        <v>9.1973244147157196</v>
      </c>
      <c r="I60" s="22">
        <f t="shared" si="6"/>
        <v>9.01</v>
      </c>
      <c r="J60" s="22">
        <f t="shared" si="3"/>
        <v>506.88</v>
      </c>
      <c r="K60" s="11"/>
      <c r="L60" s="11"/>
      <c r="M60" s="11"/>
    </row>
    <row r="61" spans="1:14" ht="40.5" customHeight="1">
      <c r="A61" s="42" t="s">
        <v>48</v>
      </c>
      <c r="B61" s="42" t="s">
        <v>33</v>
      </c>
      <c r="C61" s="42"/>
      <c r="D61" s="42" t="s">
        <v>14</v>
      </c>
      <c r="E61" s="19" t="s">
        <v>15</v>
      </c>
      <c r="F61" s="20">
        <f t="shared" si="4"/>
        <v>87</v>
      </c>
      <c r="G61" s="20">
        <v>85</v>
      </c>
      <c r="H61" s="20">
        <f t="shared" si="2"/>
        <v>8.0824972129319956</v>
      </c>
      <c r="I61" s="20">
        <f t="shared" si="6"/>
        <v>7.9</v>
      </c>
      <c r="J61" s="20">
        <f t="shared" si="3"/>
        <v>445.44</v>
      </c>
      <c r="K61" s="11"/>
      <c r="L61" s="11"/>
      <c r="M61" s="11"/>
    </row>
    <row r="62" spans="1:14" ht="34.5" customHeight="1">
      <c r="A62" s="42"/>
      <c r="B62" s="42"/>
      <c r="C62" s="47"/>
      <c r="D62" s="42"/>
      <c r="E62" s="21" t="s">
        <v>16</v>
      </c>
      <c r="F62" s="22">
        <f t="shared" si="4"/>
        <v>99</v>
      </c>
      <c r="G62" s="22">
        <v>97</v>
      </c>
      <c r="H62" s="22">
        <f t="shared" si="2"/>
        <v>9.1973244147157196</v>
      </c>
      <c r="I62" s="22">
        <f t="shared" si="6"/>
        <v>9.01</v>
      </c>
      <c r="J62" s="22">
        <f t="shared" si="3"/>
        <v>506.88</v>
      </c>
      <c r="K62" s="11"/>
      <c r="L62" s="11"/>
      <c r="M62" s="11"/>
    </row>
    <row r="63" spans="1:14" ht="39.75" customHeight="1">
      <c r="A63" s="42" t="s">
        <v>72</v>
      </c>
      <c r="B63" s="42" t="s">
        <v>33</v>
      </c>
      <c r="C63" s="43"/>
      <c r="D63" s="42" t="s">
        <v>14</v>
      </c>
      <c r="E63" s="19" t="s">
        <v>15</v>
      </c>
      <c r="F63" s="20">
        <f t="shared" si="4"/>
        <v>87</v>
      </c>
      <c r="G63" s="20">
        <v>85</v>
      </c>
      <c r="H63" s="20">
        <f t="shared" si="2"/>
        <v>8.0824972129319956</v>
      </c>
      <c r="I63" s="20">
        <f t="shared" si="6"/>
        <v>7.9</v>
      </c>
      <c r="J63" s="20">
        <f t="shared" si="3"/>
        <v>445.44</v>
      </c>
      <c r="K63" s="11"/>
      <c r="L63" s="11"/>
      <c r="M63" s="11"/>
    </row>
    <row r="64" spans="1:14" ht="39.75" customHeight="1">
      <c r="A64" s="42"/>
      <c r="B64" s="42"/>
      <c r="C64" s="44"/>
      <c r="D64" s="42"/>
      <c r="E64" s="21" t="s">
        <v>16</v>
      </c>
      <c r="F64" s="22">
        <f t="shared" si="4"/>
        <v>99</v>
      </c>
      <c r="G64" s="22">
        <v>97</v>
      </c>
      <c r="H64" s="22">
        <f t="shared" si="2"/>
        <v>9.1973244147157196</v>
      </c>
      <c r="I64" s="22">
        <f t="shared" si="6"/>
        <v>9.01</v>
      </c>
      <c r="J64" s="22">
        <f t="shared" si="3"/>
        <v>506.88</v>
      </c>
      <c r="K64" s="11"/>
      <c r="L64" s="11"/>
      <c r="M64" s="11"/>
    </row>
    <row r="65" spans="1:13" ht="40.5" customHeight="1">
      <c r="A65" s="42" t="s">
        <v>54</v>
      </c>
      <c r="B65" s="42" t="s">
        <v>33</v>
      </c>
      <c r="C65" s="42"/>
      <c r="D65" s="42" t="s">
        <v>14</v>
      </c>
      <c r="E65" s="19" t="s">
        <v>15</v>
      </c>
      <c r="F65" s="20">
        <f t="shared" si="4"/>
        <v>87</v>
      </c>
      <c r="G65" s="20">
        <v>85</v>
      </c>
      <c r="H65" s="20">
        <f t="shared" si="2"/>
        <v>8.0824972129319956</v>
      </c>
      <c r="I65" s="20">
        <f t="shared" si="6"/>
        <v>7.9</v>
      </c>
      <c r="J65" s="20">
        <f t="shared" si="3"/>
        <v>445.44</v>
      </c>
      <c r="K65" s="11"/>
      <c r="L65" s="11"/>
      <c r="M65" s="11"/>
    </row>
    <row r="66" spans="1:13" ht="40.5" customHeight="1">
      <c r="A66" s="47"/>
      <c r="B66" s="42"/>
      <c r="C66" s="47"/>
      <c r="D66" s="42"/>
      <c r="E66" s="21" t="s">
        <v>16</v>
      </c>
      <c r="F66" s="22">
        <f t="shared" si="4"/>
        <v>99</v>
      </c>
      <c r="G66" s="22">
        <v>97</v>
      </c>
      <c r="H66" s="22">
        <f t="shared" si="2"/>
        <v>9.1973244147157196</v>
      </c>
      <c r="I66" s="22">
        <f t="shared" si="6"/>
        <v>9.01</v>
      </c>
      <c r="J66" s="22">
        <f t="shared" si="3"/>
        <v>506.88</v>
      </c>
      <c r="K66" s="11"/>
      <c r="L66" s="11"/>
      <c r="M66" s="11"/>
    </row>
    <row r="67" spans="1:13" ht="40.5" customHeight="1">
      <c r="A67" s="42" t="s">
        <v>47</v>
      </c>
      <c r="B67" s="42" t="s">
        <v>33</v>
      </c>
      <c r="C67" s="42"/>
      <c r="D67" s="42" t="s">
        <v>14</v>
      </c>
      <c r="E67" s="19" t="s">
        <v>15</v>
      </c>
      <c r="F67" s="20">
        <f t="shared" si="4"/>
        <v>87</v>
      </c>
      <c r="G67" s="20">
        <v>85</v>
      </c>
      <c r="H67" s="20">
        <f t="shared" si="2"/>
        <v>8.0824972129319956</v>
      </c>
      <c r="I67" s="20">
        <f t="shared" si="6"/>
        <v>7.9</v>
      </c>
      <c r="J67" s="20">
        <f t="shared" si="3"/>
        <v>445.44</v>
      </c>
      <c r="K67" s="11"/>
      <c r="L67" s="11"/>
      <c r="M67" s="11"/>
    </row>
    <row r="68" spans="1:13" ht="40.5" customHeight="1">
      <c r="A68" s="47"/>
      <c r="B68" s="42"/>
      <c r="C68" s="47"/>
      <c r="D68" s="42"/>
      <c r="E68" s="21" t="s">
        <v>16</v>
      </c>
      <c r="F68" s="22">
        <f t="shared" si="4"/>
        <v>99</v>
      </c>
      <c r="G68" s="22">
        <v>97</v>
      </c>
      <c r="H68" s="22">
        <f t="shared" si="2"/>
        <v>9.1973244147157196</v>
      </c>
      <c r="I68" s="22">
        <f t="shared" si="6"/>
        <v>9.01</v>
      </c>
      <c r="J68" s="22">
        <f t="shared" si="3"/>
        <v>506.88</v>
      </c>
      <c r="K68" s="11"/>
      <c r="L68" s="11"/>
      <c r="M68" s="11"/>
    </row>
    <row r="69" spans="1:13" ht="40.5" customHeight="1">
      <c r="A69" s="42" t="s">
        <v>46</v>
      </c>
      <c r="B69" s="42" t="s">
        <v>33</v>
      </c>
      <c r="C69" s="42"/>
      <c r="D69" s="42" t="s">
        <v>14</v>
      </c>
      <c r="E69" s="19" t="s">
        <v>15</v>
      </c>
      <c r="F69" s="20">
        <f t="shared" si="4"/>
        <v>87</v>
      </c>
      <c r="G69" s="20">
        <v>85</v>
      </c>
      <c r="H69" s="20">
        <f t="shared" si="2"/>
        <v>8.0824972129319956</v>
      </c>
      <c r="I69" s="20">
        <f>ROUND(G69/$K$11,2)</f>
        <v>7.9</v>
      </c>
      <c r="J69" s="20">
        <f t="shared" si="3"/>
        <v>445.44</v>
      </c>
      <c r="K69" s="11"/>
      <c r="L69" s="11"/>
      <c r="M69" s="11"/>
    </row>
    <row r="70" spans="1:13" ht="40.5" customHeight="1">
      <c r="A70" s="47"/>
      <c r="B70" s="42"/>
      <c r="C70" s="47"/>
      <c r="D70" s="42"/>
      <c r="E70" s="21" t="s">
        <v>16</v>
      </c>
      <c r="F70" s="22">
        <f t="shared" si="4"/>
        <v>99</v>
      </c>
      <c r="G70" s="22">
        <v>97</v>
      </c>
      <c r="H70" s="22">
        <f t="shared" si="2"/>
        <v>9.1973244147157196</v>
      </c>
      <c r="I70" s="22">
        <f>ROUND(G70/$K$11,2)</f>
        <v>9.01</v>
      </c>
      <c r="J70" s="22">
        <f t="shared" si="3"/>
        <v>506.88</v>
      </c>
      <c r="K70" s="11"/>
      <c r="L70" s="11"/>
      <c r="M70" s="11"/>
    </row>
    <row r="71" spans="1:13" ht="40.5" customHeight="1">
      <c r="A71" s="42" t="s">
        <v>68</v>
      </c>
      <c r="B71" s="42" t="s">
        <v>33</v>
      </c>
      <c r="C71" s="43"/>
      <c r="D71" s="42" t="s">
        <v>14</v>
      </c>
      <c r="E71" s="19" t="s">
        <v>15</v>
      </c>
      <c r="F71" s="20">
        <f t="shared" si="4"/>
        <v>87</v>
      </c>
      <c r="G71" s="20">
        <v>85</v>
      </c>
      <c r="H71" s="20">
        <f t="shared" si="2"/>
        <v>8.0824972129319956</v>
      </c>
      <c r="I71" s="20">
        <f>ROUND(G71/$K$11,2)</f>
        <v>7.9</v>
      </c>
      <c r="J71" s="20">
        <f t="shared" si="3"/>
        <v>445.44</v>
      </c>
      <c r="K71" s="11"/>
      <c r="L71" s="11"/>
      <c r="M71" s="11"/>
    </row>
    <row r="72" spans="1:13" ht="40.5" customHeight="1">
      <c r="A72" s="47"/>
      <c r="B72" s="42"/>
      <c r="C72" s="44"/>
      <c r="D72" s="42"/>
      <c r="E72" s="21" t="s">
        <v>16</v>
      </c>
      <c r="F72" s="22">
        <f t="shared" si="4"/>
        <v>99</v>
      </c>
      <c r="G72" s="22">
        <v>97</v>
      </c>
      <c r="H72" s="22">
        <f t="shared" ref="H72:H90" si="7">F72/10.764</f>
        <v>9.1973244147157196</v>
      </c>
      <c r="I72" s="22">
        <f>ROUND(G72/$K$11,2)</f>
        <v>9.01</v>
      </c>
      <c r="J72" s="22">
        <f t="shared" ref="J72:J90" si="8">F72*$L$7</f>
        <v>506.88</v>
      </c>
      <c r="K72" s="11"/>
      <c r="L72" s="11"/>
      <c r="M72" s="11"/>
    </row>
    <row r="73" spans="1:13" ht="40.5" customHeight="1">
      <c r="A73" s="45" t="s">
        <v>44</v>
      </c>
      <c r="B73" s="42" t="s">
        <v>33</v>
      </c>
      <c r="C73" s="43"/>
      <c r="D73" s="42" t="s">
        <v>14</v>
      </c>
      <c r="E73" s="19" t="s">
        <v>15</v>
      </c>
      <c r="F73" s="20">
        <f t="shared" si="4"/>
        <v>87</v>
      </c>
      <c r="G73" s="20">
        <v>85</v>
      </c>
      <c r="H73" s="20">
        <f t="shared" si="7"/>
        <v>8.0824972129319956</v>
      </c>
      <c r="I73" s="20">
        <f>ROUND(G73/$K$7,2)</f>
        <v>7.9</v>
      </c>
      <c r="J73" s="20">
        <f t="shared" si="8"/>
        <v>445.44</v>
      </c>
      <c r="K73" s="11"/>
      <c r="L73" s="11"/>
      <c r="M73" s="11"/>
    </row>
    <row r="74" spans="1:13" ht="40.5" customHeight="1">
      <c r="A74" s="46"/>
      <c r="B74" s="42"/>
      <c r="C74" s="44"/>
      <c r="D74" s="42"/>
      <c r="E74" s="21" t="s">
        <v>16</v>
      </c>
      <c r="F74" s="22">
        <f t="shared" si="4"/>
        <v>99</v>
      </c>
      <c r="G74" s="22">
        <v>97</v>
      </c>
      <c r="H74" s="22">
        <f t="shared" si="7"/>
        <v>9.1973244147157196</v>
      </c>
      <c r="I74" s="22">
        <f>ROUND(G74/$K$7,2)</f>
        <v>9.01</v>
      </c>
      <c r="J74" s="22">
        <f t="shared" si="8"/>
        <v>506.88</v>
      </c>
      <c r="K74" s="11"/>
      <c r="L74" s="11"/>
      <c r="M74" s="11"/>
    </row>
    <row r="75" spans="1:13" ht="40.5" customHeight="1">
      <c r="A75" s="45" t="s">
        <v>41</v>
      </c>
      <c r="B75" s="45" t="s">
        <v>33</v>
      </c>
      <c r="C75" s="45"/>
      <c r="D75" s="45" t="s">
        <v>14</v>
      </c>
      <c r="E75" s="19" t="s">
        <v>15</v>
      </c>
      <c r="F75" s="20">
        <f t="shared" si="4"/>
        <v>87</v>
      </c>
      <c r="G75" s="20">
        <v>85</v>
      </c>
      <c r="H75" s="20">
        <f t="shared" si="7"/>
        <v>8.0824972129319956</v>
      </c>
      <c r="I75" s="20">
        <f>ROUND(G75/$K$7,2)</f>
        <v>7.9</v>
      </c>
      <c r="J75" s="20">
        <f t="shared" si="8"/>
        <v>445.44</v>
      </c>
      <c r="K75" s="11"/>
      <c r="L75" s="11"/>
      <c r="M75" s="11"/>
    </row>
    <row r="76" spans="1:13" ht="40.5" customHeight="1">
      <c r="A76" s="46"/>
      <c r="B76" s="46"/>
      <c r="C76" s="46"/>
      <c r="D76" s="46"/>
      <c r="E76" s="21" t="s">
        <v>16</v>
      </c>
      <c r="F76" s="22">
        <f t="shared" si="4"/>
        <v>99</v>
      </c>
      <c r="G76" s="22">
        <v>97</v>
      </c>
      <c r="H76" s="22">
        <f t="shared" si="7"/>
        <v>9.1973244147157196</v>
      </c>
      <c r="I76" s="22">
        <f>ROUND(G76/$K$7,2)</f>
        <v>9.01</v>
      </c>
      <c r="J76" s="22">
        <f t="shared" si="8"/>
        <v>506.88</v>
      </c>
      <c r="K76" s="11"/>
      <c r="L76" s="11"/>
      <c r="M76" s="11"/>
    </row>
    <row r="77" spans="1:13" ht="40.5" customHeight="1">
      <c r="A77" s="45" t="s">
        <v>51</v>
      </c>
      <c r="B77" s="42" t="s">
        <v>33</v>
      </c>
      <c r="C77" s="43"/>
      <c r="D77" s="45" t="s">
        <v>14</v>
      </c>
      <c r="E77" s="19" t="s">
        <v>15</v>
      </c>
      <c r="F77" s="20">
        <f t="shared" si="4"/>
        <v>90</v>
      </c>
      <c r="G77" s="20">
        <v>88</v>
      </c>
      <c r="H77" s="20">
        <f t="shared" si="7"/>
        <v>8.3612040133779271</v>
      </c>
      <c r="I77" s="20">
        <f t="shared" ref="I77:I84" si="9">ROUND(G77/$K$11,2)</f>
        <v>8.18</v>
      </c>
      <c r="J77" s="20">
        <f t="shared" si="8"/>
        <v>460.8</v>
      </c>
      <c r="K77" s="11"/>
      <c r="L77" s="11"/>
      <c r="M77" s="11"/>
    </row>
    <row r="78" spans="1:13" ht="42.9" customHeight="1">
      <c r="A78" s="46"/>
      <c r="B78" s="42"/>
      <c r="C78" s="44"/>
      <c r="D78" s="46"/>
      <c r="E78" s="21" t="s">
        <v>16</v>
      </c>
      <c r="F78" s="22">
        <f t="shared" si="4"/>
        <v>102</v>
      </c>
      <c r="G78" s="22">
        <v>100</v>
      </c>
      <c r="H78" s="22">
        <f t="shared" si="7"/>
        <v>9.476031215161651</v>
      </c>
      <c r="I78" s="22">
        <f t="shared" si="9"/>
        <v>9.2899999999999991</v>
      </c>
      <c r="J78" s="22">
        <f t="shared" si="8"/>
        <v>522.24</v>
      </c>
      <c r="K78" s="11"/>
      <c r="L78" s="11"/>
      <c r="M78" s="11"/>
    </row>
    <row r="79" spans="1:13" ht="37.5" customHeight="1">
      <c r="A79" s="45" t="s">
        <v>74</v>
      </c>
      <c r="B79" s="42" t="s">
        <v>33</v>
      </c>
      <c r="C79" s="43"/>
      <c r="D79" s="45" t="s">
        <v>14</v>
      </c>
      <c r="E79" s="19" t="s">
        <v>15</v>
      </c>
      <c r="F79" s="20">
        <f t="shared" si="4"/>
        <v>90</v>
      </c>
      <c r="G79" s="20">
        <v>88</v>
      </c>
      <c r="H79" s="20">
        <f t="shared" si="7"/>
        <v>8.3612040133779271</v>
      </c>
      <c r="I79" s="20">
        <f t="shared" si="9"/>
        <v>8.18</v>
      </c>
      <c r="J79" s="20">
        <f t="shared" si="8"/>
        <v>460.8</v>
      </c>
      <c r="K79" s="11"/>
      <c r="L79" s="11"/>
      <c r="M79" s="11"/>
    </row>
    <row r="80" spans="1:13" ht="37.5" customHeight="1">
      <c r="A80" s="46"/>
      <c r="B80" s="42"/>
      <c r="C80" s="44"/>
      <c r="D80" s="46"/>
      <c r="E80" s="21" t="s">
        <v>16</v>
      </c>
      <c r="F80" s="22">
        <f t="shared" si="4"/>
        <v>102</v>
      </c>
      <c r="G80" s="22">
        <v>100</v>
      </c>
      <c r="H80" s="22">
        <f t="shared" si="7"/>
        <v>9.476031215161651</v>
      </c>
      <c r="I80" s="22">
        <f t="shared" si="9"/>
        <v>9.2899999999999991</v>
      </c>
      <c r="J80" s="22">
        <f t="shared" si="8"/>
        <v>522.24</v>
      </c>
      <c r="K80" s="11"/>
      <c r="L80" s="11"/>
      <c r="M80" s="11"/>
    </row>
    <row r="81" spans="1:13" ht="40.5" customHeight="1">
      <c r="A81" s="45" t="s">
        <v>49</v>
      </c>
      <c r="B81" s="42" t="s">
        <v>33</v>
      </c>
      <c r="C81" s="43"/>
      <c r="D81" s="42" t="s">
        <v>14</v>
      </c>
      <c r="E81" s="19" t="s">
        <v>15</v>
      </c>
      <c r="F81" s="20">
        <f t="shared" si="4"/>
        <v>90</v>
      </c>
      <c r="G81" s="20">
        <v>88</v>
      </c>
      <c r="H81" s="20">
        <f t="shared" si="7"/>
        <v>8.3612040133779271</v>
      </c>
      <c r="I81" s="20">
        <f t="shared" si="9"/>
        <v>8.18</v>
      </c>
      <c r="J81" s="20">
        <f t="shared" si="8"/>
        <v>460.8</v>
      </c>
      <c r="K81" s="11"/>
      <c r="L81" s="11"/>
      <c r="M81" s="11"/>
    </row>
    <row r="82" spans="1:13" ht="40.5" customHeight="1">
      <c r="A82" s="46"/>
      <c r="B82" s="42"/>
      <c r="C82" s="44"/>
      <c r="D82" s="42"/>
      <c r="E82" s="21" t="s">
        <v>16</v>
      </c>
      <c r="F82" s="22">
        <f t="shared" ref="F82:F90" si="10">G82+2</f>
        <v>102</v>
      </c>
      <c r="G82" s="22">
        <v>100</v>
      </c>
      <c r="H82" s="22">
        <f t="shared" si="7"/>
        <v>9.476031215161651</v>
      </c>
      <c r="I82" s="22">
        <f t="shared" si="9"/>
        <v>9.2899999999999991</v>
      </c>
      <c r="J82" s="22">
        <f t="shared" si="8"/>
        <v>522.24</v>
      </c>
      <c r="K82" s="11"/>
      <c r="L82" s="11"/>
      <c r="M82" s="11"/>
    </row>
    <row r="83" spans="1:13" ht="40.5" customHeight="1">
      <c r="A83" s="45" t="s">
        <v>50</v>
      </c>
      <c r="B83" s="42" t="s">
        <v>33</v>
      </c>
      <c r="C83" s="43"/>
      <c r="D83" s="45" t="s">
        <v>14</v>
      </c>
      <c r="E83" s="19" t="s">
        <v>15</v>
      </c>
      <c r="F83" s="20">
        <f t="shared" si="10"/>
        <v>90</v>
      </c>
      <c r="G83" s="20">
        <v>88</v>
      </c>
      <c r="H83" s="20">
        <f t="shared" si="7"/>
        <v>8.3612040133779271</v>
      </c>
      <c r="I83" s="20">
        <f t="shared" si="9"/>
        <v>8.18</v>
      </c>
      <c r="J83" s="20">
        <f t="shared" si="8"/>
        <v>460.8</v>
      </c>
      <c r="K83" s="11"/>
      <c r="L83" s="11"/>
      <c r="M83" s="11"/>
    </row>
    <row r="84" spans="1:13" ht="40.5" customHeight="1">
      <c r="A84" s="46"/>
      <c r="B84" s="42"/>
      <c r="C84" s="44"/>
      <c r="D84" s="46"/>
      <c r="E84" s="21" t="s">
        <v>16</v>
      </c>
      <c r="F84" s="22">
        <f t="shared" si="10"/>
        <v>102</v>
      </c>
      <c r="G84" s="22">
        <v>100</v>
      </c>
      <c r="H84" s="22">
        <f t="shared" si="7"/>
        <v>9.476031215161651</v>
      </c>
      <c r="I84" s="22">
        <f t="shared" si="9"/>
        <v>9.2899999999999991</v>
      </c>
      <c r="J84" s="22">
        <f t="shared" si="8"/>
        <v>522.24</v>
      </c>
      <c r="K84" s="11"/>
      <c r="L84" s="11"/>
      <c r="M84" s="11"/>
    </row>
    <row r="85" spans="1:13" ht="40.5" customHeight="1">
      <c r="A85" s="45" t="s">
        <v>53</v>
      </c>
      <c r="B85" s="42" t="s">
        <v>33</v>
      </c>
      <c r="C85" s="43"/>
      <c r="D85" s="42" t="s">
        <v>14</v>
      </c>
      <c r="E85" s="19" t="s">
        <v>15</v>
      </c>
      <c r="F85" s="20">
        <f t="shared" si="10"/>
        <v>88</v>
      </c>
      <c r="G85" s="20">
        <v>86</v>
      </c>
      <c r="H85" s="20">
        <f t="shared" si="7"/>
        <v>8.1753994797473055</v>
      </c>
      <c r="I85" s="20">
        <f>ROUND(G85/$K$7,2)</f>
        <v>7.99</v>
      </c>
      <c r="J85" s="20">
        <f t="shared" si="8"/>
        <v>450.56</v>
      </c>
      <c r="K85" s="11"/>
      <c r="L85" s="11"/>
      <c r="M85" s="11"/>
    </row>
    <row r="86" spans="1:13" ht="40.5" customHeight="1">
      <c r="A86" s="46"/>
      <c r="B86" s="42"/>
      <c r="C86" s="44"/>
      <c r="D86" s="42"/>
      <c r="E86" s="21" t="s">
        <v>16</v>
      </c>
      <c r="F86" s="22">
        <f t="shared" si="10"/>
        <v>100</v>
      </c>
      <c r="G86" s="22">
        <v>98</v>
      </c>
      <c r="H86" s="22">
        <f t="shared" si="7"/>
        <v>9.2902266815310295</v>
      </c>
      <c r="I86" s="22">
        <f>ROUND(G86/$K$7,2)</f>
        <v>9.1</v>
      </c>
      <c r="J86" s="22">
        <f t="shared" si="8"/>
        <v>512</v>
      </c>
      <c r="K86" s="11"/>
      <c r="L86" s="11"/>
      <c r="M86" s="11"/>
    </row>
    <row r="87" spans="1:13" ht="40.5" customHeight="1">
      <c r="A87" s="45" t="s">
        <v>75</v>
      </c>
      <c r="B87" s="42" t="s">
        <v>33</v>
      </c>
      <c r="C87" s="43"/>
      <c r="D87" s="42" t="s">
        <v>14</v>
      </c>
      <c r="E87" s="19" t="s">
        <v>15</v>
      </c>
      <c r="F87" s="20">
        <f t="shared" si="10"/>
        <v>90</v>
      </c>
      <c r="G87" s="20">
        <v>88</v>
      </c>
      <c r="H87" s="20">
        <f t="shared" si="7"/>
        <v>8.3612040133779271</v>
      </c>
      <c r="I87" s="20">
        <f>ROUND(G87/$K$7,2)</f>
        <v>8.18</v>
      </c>
      <c r="J87" s="20">
        <f t="shared" si="8"/>
        <v>460.8</v>
      </c>
      <c r="K87" s="11"/>
      <c r="L87" s="11"/>
      <c r="M87" s="11"/>
    </row>
    <row r="88" spans="1:13" ht="40.5" customHeight="1">
      <c r="A88" s="46"/>
      <c r="B88" s="42"/>
      <c r="C88" s="44"/>
      <c r="D88" s="42"/>
      <c r="E88" s="21" t="s">
        <v>16</v>
      </c>
      <c r="F88" s="22">
        <f t="shared" si="10"/>
        <v>102</v>
      </c>
      <c r="G88" s="22">
        <v>100</v>
      </c>
      <c r="H88" s="22">
        <f t="shared" si="7"/>
        <v>9.476031215161651</v>
      </c>
      <c r="I88" s="22">
        <f>ROUND(G88/$K$7,2)</f>
        <v>9.2899999999999991</v>
      </c>
      <c r="J88" s="22">
        <f t="shared" si="8"/>
        <v>522.24</v>
      </c>
      <c r="K88" s="11"/>
      <c r="L88" s="11"/>
      <c r="M88" s="11"/>
    </row>
    <row r="89" spans="1:13" ht="40.5" customHeight="1">
      <c r="A89" s="42" t="s">
        <v>52</v>
      </c>
      <c r="B89" s="42" t="s">
        <v>33</v>
      </c>
      <c r="C89" s="42"/>
      <c r="D89" s="42" t="s">
        <v>14</v>
      </c>
      <c r="E89" s="19" t="s">
        <v>15</v>
      </c>
      <c r="F89" s="20">
        <f t="shared" si="10"/>
        <v>90</v>
      </c>
      <c r="G89" s="20">
        <v>88</v>
      </c>
      <c r="H89" s="20">
        <f t="shared" si="7"/>
        <v>8.3612040133779271</v>
      </c>
      <c r="I89" s="20">
        <f>ROUND(G89/$K$11,2)</f>
        <v>8.18</v>
      </c>
      <c r="J89" s="20">
        <f t="shared" si="8"/>
        <v>460.8</v>
      </c>
      <c r="K89" s="11"/>
      <c r="L89" s="11"/>
      <c r="M89" s="11"/>
    </row>
    <row r="90" spans="1:13" ht="40.5" customHeight="1">
      <c r="A90" s="47"/>
      <c r="B90" s="42"/>
      <c r="C90" s="47"/>
      <c r="D90" s="42"/>
      <c r="E90" s="21" t="s">
        <v>16</v>
      </c>
      <c r="F90" s="22">
        <f t="shared" si="10"/>
        <v>102</v>
      </c>
      <c r="G90" s="22">
        <v>100</v>
      </c>
      <c r="H90" s="22">
        <f t="shared" si="7"/>
        <v>9.476031215161651</v>
      </c>
      <c r="I90" s="22">
        <f>ROUND(G90/$K$11,2)</f>
        <v>9.2899999999999991</v>
      </c>
      <c r="J90" s="22">
        <f t="shared" si="8"/>
        <v>522.24</v>
      </c>
      <c r="K90" s="11"/>
      <c r="L90" s="11"/>
      <c r="M90" s="11"/>
    </row>
    <row r="91" spans="1:13" ht="18.75" customHeight="1">
      <c r="A91" s="23" t="s">
        <v>19</v>
      </c>
      <c r="B91" s="50" t="s">
        <v>71</v>
      </c>
      <c r="C91" s="50"/>
      <c r="D91" s="50"/>
      <c r="E91" s="50"/>
      <c r="F91" s="50"/>
      <c r="G91" s="50"/>
      <c r="H91" s="50"/>
      <c r="I91" s="50"/>
      <c r="J91" s="51"/>
      <c r="K91" s="24"/>
      <c r="L91" s="11">
        <f>17000/250</f>
        <v>68</v>
      </c>
      <c r="M91" s="25">
        <f>17000/370</f>
        <v>45.945945945945944</v>
      </c>
    </row>
    <row r="92" spans="1:13" ht="18.75" customHeight="1">
      <c r="A92" s="26" t="s">
        <v>20</v>
      </c>
      <c r="B92" s="52" t="s">
        <v>76</v>
      </c>
      <c r="C92" s="52"/>
      <c r="D92" s="52"/>
      <c r="E92" s="52"/>
      <c r="F92" s="52"/>
      <c r="G92" s="52"/>
      <c r="H92" s="52"/>
      <c r="I92" s="52"/>
      <c r="J92" s="53"/>
      <c r="K92" s="11"/>
      <c r="L92" s="11"/>
      <c r="M92" s="11"/>
    </row>
    <row r="93" spans="1:13" ht="18.75" customHeight="1">
      <c r="A93" s="26" t="s">
        <v>21</v>
      </c>
      <c r="B93" s="54" t="s">
        <v>22</v>
      </c>
      <c r="C93" s="54"/>
      <c r="D93" s="54"/>
      <c r="E93" s="54"/>
      <c r="F93" s="54"/>
      <c r="G93" s="54"/>
      <c r="H93" s="54"/>
      <c r="I93" s="54"/>
      <c r="J93" s="55"/>
      <c r="K93" s="11"/>
      <c r="L93" s="11"/>
      <c r="M93" s="11"/>
    </row>
    <row r="94" spans="1:13" ht="18.75" customHeight="1">
      <c r="A94" s="26" t="s">
        <v>23</v>
      </c>
      <c r="B94" s="54" t="s">
        <v>62</v>
      </c>
      <c r="C94" s="54"/>
      <c r="D94" s="54"/>
      <c r="E94" s="54"/>
      <c r="F94" s="54"/>
      <c r="G94" s="54"/>
      <c r="H94" s="54"/>
      <c r="I94" s="54"/>
      <c r="J94" s="55"/>
      <c r="K94" s="11"/>
      <c r="L94" s="11"/>
      <c r="M94" s="11"/>
    </row>
    <row r="95" spans="1:13" ht="18.75" customHeight="1">
      <c r="A95" s="26" t="s">
        <v>24</v>
      </c>
      <c r="B95" s="54" t="s">
        <v>25</v>
      </c>
      <c r="C95" s="54"/>
      <c r="D95" s="54"/>
      <c r="E95" s="54"/>
      <c r="F95" s="54"/>
      <c r="G95" s="54"/>
      <c r="H95" s="54"/>
      <c r="I95" s="54"/>
      <c r="J95" s="55"/>
      <c r="K95" s="11"/>
      <c r="L95" s="11"/>
      <c r="M95" s="11"/>
    </row>
    <row r="96" spans="1:13" ht="18.75" customHeight="1">
      <c r="A96" s="27" t="s">
        <v>26</v>
      </c>
      <c r="B96" s="48">
        <f ca="1">J4+60</f>
        <v>44510</v>
      </c>
      <c r="C96" s="48"/>
      <c r="D96" s="48"/>
      <c r="E96" s="48"/>
      <c r="F96" s="48"/>
      <c r="G96" s="48"/>
      <c r="H96" s="48"/>
      <c r="I96" s="48"/>
      <c r="J96" s="49"/>
      <c r="K96" s="11"/>
      <c r="L96" s="11"/>
      <c r="M96" s="11"/>
    </row>
    <row r="97" spans="1:13" s="9" customFormat="1" ht="18" customHeight="1">
      <c r="A97" s="1"/>
      <c r="B97" s="1"/>
      <c r="C97" s="1"/>
      <c r="D97" s="1"/>
      <c r="E97" s="7"/>
      <c r="F97" s="41"/>
      <c r="G97" s="8"/>
      <c r="H97" s="8"/>
      <c r="I97" s="8"/>
      <c r="K97" s="1"/>
      <c r="L97" s="1"/>
      <c r="M97" s="1"/>
    </row>
    <row r="98" spans="1:13" s="9" customFormat="1" ht="18" customHeight="1">
      <c r="A98" s="1"/>
      <c r="B98" s="1"/>
      <c r="C98" s="1"/>
      <c r="D98" s="1"/>
      <c r="E98" s="7"/>
      <c r="F98" s="41"/>
      <c r="G98" s="8"/>
      <c r="H98" s="8"/>
      <c r="I98" s="8"/>
      <c r="K98" s="1"/>
      <c r="L98" s="1"/>
      <c r="M98" s="1"/>
    </row>
    <row r="99" spans="1:13" s="9" customFormat="1" ht="18" customHeight="1">
      <c r="A99" s="1"/>
      <c r="B99" s="1"/>
      <c r="C99" s="1"/>
      <c r="D99" s="1"/>
      <c r="E99" s="7"/>
      <c r="F99" s="41"/>
      <c r="G99" s="8"/>
      <c r="H99" s="8"/>
      <c r="I99" s="8"/>
      <c r="K99" s="1"/>
      <c r="L99" s="1"/>
      <c r="M99" s="1"/>
    </row>
    <row r="100" spans="1:13" s="9" customFormat="1" ht="18" customHeight="1">
      <c r="A100" s="1"/>
      <c r="B100" s="1"/>
      <c r="C100" s="1"/>
      <c r="D100" s="1"/>
      <c r="E100" s="7"/>
      <c r="F100" s="41"/>
      <c r="G100" s="8"/>
      <c r="H100" s="8"/>
      <c r="I100" s="8"/>
      <c r="K100" s="1"/>
      <c r="L100" s="1"/>
      <c r="M100" s="1"/>
    </row>
  </sheetData>
  <mergeCells count="180">
    <mergeCell ref="A1:J1"/>
    <mergeCell ref="A2:J2"/>
    <mergeCell ref="A3:J3"/>
    <mergeCell ref="A4:C4"/>
    <mergeCell ref="D4:G4"/>
    <mergeCell ref="A5:E5"/>
    <mergeCell ref="A11:A12"/>
    <mergeCell ref="B11:B12"/>
    <mergeCell ref="C11:C12"/>
    <mergeCell ref="D11:D12"/>
    <mergeCell ref="A13:A14"/>
    <mergeCell ref="B13:B14"/>
    <mergeCell ref="C13:C14"/>
    <mergeCell ref="D13:D14"/>
    <mergeCell ref="A7:A8"/>
    <mergeCell ref="B7:B8"/>
    <mergeCell ref="C7:C8"/>
    <mergeCell ref="D7:D8"/>
    <mergeCell ref="A9:A10"/>
    <mergeCell ref="B9:B10"/>
    <mergeCell ref="C9:C10"/>
    <mergeCell ref="D9:D10"/>
    <mergeCell ref="A19:A20"/>
    <mergeCell ref="B19:B20"/>
    <mergeCell ref="C19:C20"/>
    <mergeCell ref="D19:D20"/>
    <mergeCell ref="A21:A22"/>
    <mergeCell ref="B21:B22"/>
    <mergeCell ref="C21:C22"/>
    <mergeCell ref="D21:D22"/>
    <mergeCell ref="A15:A16"/>
    <mergeCell ref="B15:B16"/>
    <mergeCell ref="C15:C16"/>
    <mergeCell ref="D15:D16"/>
    <mergeCell ref="A17:A18"/>
    <mergeCell ref="B17:B18"/>
    <mergeCell ref="C17:C18"/>
    <mergeCell ref="D17:D18"/>
    <mergeCell ref="A27:A28"/>
    <mergeCell ref="B27:B28"/>
    <mergeCell ref="C27:C28"/>
    <mergeCell ref="D27:D28"/>
    <mergeCell ref="A29:A30"/>
    <mergeCell ref="B29:B30"/>
    <mergeCell ref="C29:C30"/>
    <mergeCell ref="D29:D30"/>
    <mergeCell ref="A23:A24"/>
    <mergeCell ref="B23:B24"/>
    <mergeCell ref="C23:C24"/>
    <mergeCell ref="D23:D24"/>
    <mergeCell ref="A25:A26"/>
    <mergeCell ref="B25:B26"/>
    <mergeCell ref="C25:C26"/>
    <mergeCell ref="D25:D26"/>
    <mergeCell ref="A35:A36"/>
    <mergeCell ref="B35:B36"/>
    <mergeCell ref="C35:C36"/>
    <mergeCell ref="D35:D36"/>
    <mergeCell ref="A37:A38"/>
    <mergeCell ref="B37:B38"/>
    <mergeCell ref="C37:C38"/>
    <mergeCell ref="D37:D38"/>
    <mergeCell ref="A31:A32"/>
    <mergeCell ref="B31:B32"/>
    <mergeCell ref="C31:C32"/>
    <mergeCell ref="D31:D32"/>
    <mergeCell ref="A33:A34"/>
    <mergeCell ref="B33:B34"/>
    <mergeCell ref="C33:C34"/>
    <mergeCell ref="D33:D34"/>
    <mergeCell ref="A43:A44"/>
    <mergeCell ref="B43:B44"/>
    <mergeCell ref="C43:C44"/>
    <mergeCell ref="D43:D44"/>
    <mergeCell ref="A45:A46"/>
    <mergeCell ref="B45:B46"/>
    <mergeCell ref="C45:C46"/>
    <mergeCell ref="D45:D46"/>
    <mergeCell ref="A39:A40"/>
    <mergeCell ref="B39:B40"/>
    <mergeCell ref="C39:C40"/>
    <mergeCell ref="D39:D40"/>
    <mergeCell ref="A41:A42"/>
    <mergeCell ref="B41:B42"/>
    <mergeCell ref="C41:C42"/>
    <mergeCell ref="D41:D42"/>
    <mergeCell ref="A51:A52"/>
    <mergeCell ref="B51:B52"/>
    <mergeCell ref="C51:C52"/>
    <mergeCell ref="D51:D52"/>
    <mergeCell ref="A53:A54"/>
    <mergeCell ref="B53:B54"/>
    <mergeCell ref="C53:C54"/>
    <mergeCell ref="D53:D54"/>
    <mergeCell ref="A47:A48"/>
    <mergeCell ref="B47:B48"/>
    <mergeCell ref="C47:C48"/>
    <mergeCell ref="D47:D48"/>
    <mergeCell ref="A49:A50"/>
    <mergeCell ref="B49:B50"/>
    <mergeCell ref="C49:C50"/>
    <mergeCell ref="D49:D50"/>
    <mergeCell ref="A59:A60"/>
    <mergeCell ref="B59:B60"/>
    <mergeCell ref="C59:C60"/>
    <mergeCell ref="D59:D60"/>
    <mergeCell ref="A61:A62"/>
    <mergeCell ref="B61:B62"/>
    <mergeCell ref="C61:C62"/>
    <mergeCell ref="D61:D62"/>
    <mergeCell ref="A55:A56"/>
    <mergeCell ref="B55:B56"/>
    <mergeCell ref="C55:C56"/>
    <mergeCell ref="D55:D56"/>
    <mergeCell ref="A57:A58"/>
    <mergeCell ref="B57:B58"/>
    <mergeCell ref="C57:C58"/>
    <mergeCell ref="D57:D58"/>
    <mergeCell ref="A67:A68"/>
    <mergeCell ref="B67:B68"/>
    <mergeCell ref="C67:C68"/>
    <mergeCell ref="D67:D68"/>
    <mergeCell ref="A69:A70"/>
    <mergeCell ref="B69:B70"/>
    <mergeCell ref="C69:C70"/>
    <mergeCell ref="D69:D70"/>
    <mergeCell ref="A63:A64"/>
    <mergeCell ref="B63:B64"/>
    <mergeCell ref="C63:C64"/>
    <mergeCell ref="D63:D64"/>
    <mergeCell ref="A65:A66"/>
    <mergeCell ref="B65:B66"/>
    <mergeCell ref="C65:C66"/>
    <mergeCell ref="D65:D66"/>
    <mergeCell ref="A75:A76"/>
    <mergeCell ref="B75:B76"/>
    <mergeCell ref="C75:C76"/>
    <mergeCell ref="D75:D76"/>
    <mergeCell ref="A77:A78"/>
    <mergeCell ref="B77:B78"/>
    <mergeCell ref="C77:C78"/>
    <mergeCell ref="D77:D78"/>
    <mergeCell ref="A71:A72"/>
    <mergeCell ref="B71:B72"/>
    <mergeCell ref="C71:C72"/>
    <mergeCell ref="D71:D72"/>
    <mergeCell ref="A73:A74"/>
    <mergeCell ref="B73:B74"/>
    <mergeCell ref="C73:C74"/>
    <mergeCell ref="D73:D74"/>
    <mergeCell ref="A83:A84"/>
    <mergeCell ref="B83:B84"/>
    <mergeCell ref="C83:C84"/>
    <mergeCell ref="D83:D84"/>
    <mergeCell ref="A85:A86"/>
    <mergeCell ref="B85:B86"/>
    <mergeCell ref="C85:C86"/>
    <mergeCell ref="D85:D86"/>
    <mergeCell ref="A79:A80"/>
    <mergeCell ref="B79:B80"/>
    <mergeCell ref="C79:C80"/>
    <mergeCell ref="D79:D80"/>
    <mergeCell ref="A81:A82"/>
    <mergeCell ref="B81:B82"/>
    <mergeCell ref="C81:C82"/>
    <mergeCell ref="D81:D82"/>
    <mergeCell ref="B91:J91"/>
    <mergeCell ref="B92:J92"/>
    <mergeCell ref="B93:J93"/>
    <mergeCell ref="B94:J94"/>
    <mergeCell ref="B95:J95"/>
    <mergeCell ref="B96:J96"/>
    <mergeCell ref="A87:A88"/>
    <mergeCell ref="B87:B88"/>
    <mergeCell ref="C87:C88"/>
    <mergeCell ref="D87:D88"/>
    <mergeCell ref="A89:A90"/>
    <mergeCell ref="B89:B90"/>
    <mergeCell ref="C89:C90"/>
    <mergeCell ref="D89:D90"/>
  </mergeCells>
  <printOptions gridLines="1"/>
  <pageMargins left="0.7" right="0.7" top="0.75" bottom="0.75" header="0.3" footer="0.3"/>
  <pageSetup paperSize="9" scale="73" fitToHeight="0" orientation="portrait" r:id="rId1"/>
  <headerFooter>
    <oddFooter>Page &amp;P of &amp;N</oddFooter>
  </headerFooter>
  <rowBreaks count="5" manualBreakCount="5">
    <brk id="28" max="9" man="1"/>
    <brk id="50" max="7" man="1"/>
    <brk id="74" max="7" man="1"/>
    <brk id="30" max="7" man="1"/>
    <brk id="6" max="7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6</vt:i4>
      </vt:variant>
    </vt:vector>
  </HeadingPairs>
  <TitlesOfParts>
    <vt:vector size="9" baseType="lpstr">
      <vt:lpstr>Original</vt:lpstr>
      <vt:lpstr>wholesales</vt:lpstr>
      <vt:lpstr>Fabricator</vt:lpstr>
      <vt:lpstr>Fabricator!Print_Area</vt:lpstr>
      <vt:lpstr>Original!Print_Area</vt:lpstr>
      <vt:lpstr>wholesales!Print_Area</vt:lpstr>
      <vt:lpstr>Fabricator!Print_Titles</vt:lpstr>
      <vt:lpstr>Original!Print_Titles</vt:lpstr>
      <vt:lpstr>wholesales!Print_Titles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Nguyễn Văn Toản</dc:creator>
  <cp:lastModifiedBy>tuan2.tran</cp:lastModifiedBy>
  <cp:lastPrinted>2021-08-03T15:45:56Z</cp:lastPrinted>
  <dcterms:created xsi:type="dcterms:W3CDTF">2020-01-14T08:50:37Z</dcterms:created>
  <dcterms:modified xsi:type="dcterms:W3CDTF">2021-09-11T11:19:28Z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SV_QUERY_LIST_4F35BF76-6C0D-4D9B-82B2-816C12CF3733">
    <vt:lpwstr>empty_477D106A-C0D6-4607-AEBD-E2C9D60EA279</vt:lpwstr>
  </property>
  <property fmtid="{D5CDD505-2E9C-101B-9397-08002B2CF9AE}" pid="3" name="SV_HIDDEN_GRID_QUERY_LIST_4F35BF76-6C0D-4D9B-82B2-816C12CF3733">
    <vt:lpwstr>empty_477D106A-C0D6-4607-AEBD-E2C9D60EA279</vt:lpwstr>
  </property>
</Properties>
</file>